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720" windowWidth="17445" windowHeight="11040" activeTab="0"/>
  </bookViews>
  <sheets>
    <sheet name="SoR" sheetId="1" r:id="rId1"/>
  </sheets>
  <definedNames>
    <definedName name="_xlnm.Print_Area" localSheetId="0">'SoR'!$A$1:$J$174</definedName>
    <definedName name="_xlnm.Print_Titles" localSheetId="0">'SoR'!$1:$2</definedName>
    <definedName name="Provisional_Title" localSheetId="0">'SoR'!#REF!</definedName>
  </definedNames>
  <calcPr fullCalcOnLoad="1"/>
</workbook>
</file>

<file path=xl/sharedStrings.xml><?xml version="1.0" encoding="utf-8"?>
<sst xmlns="http://schemas.openxmlformats.org/spreadsheetml/2006/main" count="424" uniqueCount="241">
  <si>
    <t>ITEM</t>
  </si>
  <si>
    <t>DESCRIPTION</t>
  </si>
  <si>
    <t>UNIT</t>
  </si>
  <si>
    <t>ENVIRONMENTAL MANAGEMENT</t>
  </si>
  <si>
    <t>GENERAL REQUIREMENTS</t>
  </si>
  <si>
    <t>(Name of legal entity)</t>
  </si>
  <si>
    <t>SCHEDULE OF RATES</t>
  </si>
  <si>
    <r>
      <t xml:space="preserve">EXTENDED TOTAL FROM THE SCHEDULE OF RATES
</t>
    </r>
    <r>
      <rPr>
        <b/>
        <i/>
        <sz val="10"/>
        <rFont val="Arial"/>
        <family val="2"/>
      </rPr>
      <t>(including GST)</t>
    </r>
    <r>
      <rPr>
        <b/>
        <sz val="10"/>
        <rFont val="Arial"/>
        <family val="2"/>
      </rPr>
      <t xml:space="preserve"> </t>
    </r>
  </si>
  <si>
    <t>i)</t>
  </si>
  <si>
    <t>SECTION TOTAL</t>
  </si>
  <si>
    <t>EST
QTY</t>
  </si>
  <si>
    <t>Item</t>
  </si>
  <si>
    <t>PROVISION FOR TRAFFIC</t>
  </si>
  <si>
    <t>ROADWORKS</t>
  </si>
  <si>
    <t>R</t>
  </si>
  <si>
    <t>G</t>
  </si>
  <si>
    <t>CONCRETE</t>
  </si>
  <si>
    <t>ENVIRONMENT</t>
  </si>
  <si>
    <t>GENERAL</t>
  </si>
  <si>
    <t>Costs to be included in relevant items</t>
  </si>
  <si>
    <t>MEASUREMENT AND PAYMENT CLAUSE</t>
  </si>
  <si>
    <t>CONTROL STATION CHECKING (SURVEY)</t>
  </si>
  <si>
    <t>ESTABLISHMENT</t>
  </si>
  <si>
    <t>I</t>
  </si>
  <si>
    <t>E</t>
  </si>
  <si>
    <t xml:space="preserve">AS CONSTRUCTED INFORMATION </t>
  </si>
  <si>
    <t>No.</t>
  </si>
  <si>
    <t>PROJECT NOTICE BOARDS</t>
  </si>
  <si>
    <t>LEVEL CHECKING</t>
  </si>
  <si>
    <t>CLEANING OF VEHICLES AND PLANT</t>
  </si>
  <si>
    <t>PAVEMENT AND SHOULDERS</t>
  </si>
  <si>
    <t>m2</t>
  </si>
  <si>
    <t>m3</t>
  </si>
  <si>
    <t>DENSE GRADED ASPHALT</t>
  </si>
  <si>
    <t>NEW PAVEMENTS</t>
  </si>
  <si>
    <t>EARTHWORKS</t>
  </si>
  <si>
    <t>CLEARING AND GRUBBING AND REHABILITATION</t>
  </si>
  <si>
    <t>CLEARING AND GRUBBING</t>
  </si>
  <si>
    <t>EARTHWORKS IN CUT</t>
  </si>
  <si>
    <t>PREPARATION AND MAINTENANCE OF SUBGRADE SURFACE</t>
  </si>
  <si>
    <t>SPRAY SEALING</t>
  </si>
  <si>
    <t>PREPARATION OF PAVEMENT</t>
  </si>
  <si>
    <t>PROJECT TOTAL (Including GST)</t>
  </si>
  <si>
    <t>Signed</t>
  </si>
  <si>
    <t>Dated</t>
  </si>
  <si>
    <t>For</t>
  </si>
  <si>
    <t>DRAINAGE WORKS</t>
  </si>
  <si>
    <t>PROTECTION WORKS</t>
  </si>
  <si>
    <t>ROAD FURNITURE AND TRAFFIC CONTROL DEVICES</t>
  </si>
  <si>
    <t>CONCRETE HEADWALLS</t>
  </si>
  <si>
    <t>INTERFACE CONNECTION WITH EXISTING CULVERTS</t>
  </si>
  <si>
    <t>DEMOLISH AND REMOVE EXISTING DRAINAGE STRUCTURES</t>
  </si>
  <si>
    <t>GROUTED STONE PITCHING</t>
  </si>
  <si>
    <t>LANDSCAPING</t>
  </si>
  <si>
    <t>L</t>
  </si>
  <si>
    <t>a)</t>
  </si>
  <si>
    <t>b)</t>
  </si>
  <si>
    <t>c)</t>
  </si>
  <si>
    <t>d)</t>
  </si>
  <si>
    <t>REINSTATE EXISTING LINEMARKING ON HENRY WRIGLEY DRIVE</t>
  </si>
  <si>
    <t>REMOVE AND DISPOSE OF STEEL BEAM GUARDRAIL</t>
  </si>
  <si>
    <t>REMOVE AND REINSTATE VEHICLE MOVEMENT BARRIERS</t>
  </si>
  <si>
    <t>MULCHING</t>
  </si>
  <si>
    <t>item</t>
  </si>
  <si>
    <t>lin m</t>
  </si>
  <si>
    <t>RE-SHAPE EXISTING OPEN UNLINED DRAINS (DRAINS 3 and 5)</t>
  </si>
  <si>
    <t>GABION DROP STRUCTURE IN DRAIN 5</t>
  </si>
  <si>
    <t>Litre</t>
  </si>
  <si>
    <t>NEW OPEN LINED DRAIN (125mm THICK CONCRETE, SL82 MESH)</t>
  </si>
  <si>
    <t>REINSTATE / RELOCATE EXISTING ROAD SIGNS AS REQUIRED</t>
  </si>
  <si>
    <t>SUPPLY AND INSTALL NEW SIGNS</t>
  </si>
  <si>
    <t>SEWER CROSSING PROTECTION STRUCTURE AT DRAIN 5</t>
  </si>
  <si>
    <t>SPILLWAY (150mm THICK CONCRETE, SL81 MESH)</t>
  </si>
  <si>
    <t>SUPPLY AND INSTALL FENCING AND GATES (INCLUDING CONCRETE MOWING STRIP WHERE REQUIRED)</t>
  </si>
  <si>
    <t>BITUMEN EMULSION TACK COAT</t>
  </si>
  <si>
    <t>130mm TYPE 3 NATURAL GRAVEL</t>
  </si>
  <si>
    <t>TENSAR GRID SS30 OR APPROVED EQUIVALENT</t>
  </si>
  <si>
    <t>Paid for by the Superintendent</t>
  </si>
  <si>
    <t>Embankment fill</t>
  </si>
  <si>
    <t>HENRY WRIGLEY DRIVE GAP KERB</t>
  </si>
  <si>
    <t>600mm CONCRETE INVERT</t>
  </si>
  <si>
    <t>DRYLAND GRASSING</t>
  </si>
  <si>
    <t>CULVERT 1 ACCESS PITS</t>
  </si>
  <si>
    <t>ENVIRONMENTAL MANAGEMENT GENERALLY</t>
  </si>
  <si>
    <t>RESPREADING OF TOP SOIL</t>
  </si>
  <si>
    <t>lm</t>
  </si>
  <si>
    <t>PRE CAST REINFORCED CONCRETE BOX CULVERT</t>
  </si>
  <si>
    <t>SAFETY GRATES AT END OF CULVERTS</t>
  </si>
  <si>
    <t>RELOCATE CYCADS (PROVISIONAL QUANTITY)</t>
  </si>
  <si>
    <t>LIMIT OF WORKS FENCING</t>
  </si>
  <si>
    <t>ENVIRONMENTAL MANAGEMENT PLAN (including ESCP)</t>
  </si>
  <si>
    <t>REINSTATE DISTURBED AREAS WITH NATIVE TREES AND SHRUBS</t>
  </si>
  <si>
    <t>TEMPORARY IRRIGATION SYSTEM INCLUDING WATERING</t>
  </si>
  <si>
    <t>24.7.3</t>
  </si>
  <si>
    <t>Costs to be included in  the relevant sections</t>
  </si>
  <si>
    <t>NEW OPEN UNLINED DRAINS (DRAINS 2, 4 and 6)</t>
  </si>
  <si>
    <t>T18-1107</t>
  </si>
  <si>
    <t>23.1.1</t>
  </si>
  <si>
    <t>23.1.2</t>
  </si>
  <si>
    <t>23.1.4</t>
  </si>
  <si>
    <t>23.2.1</t>
  </si>
  <si>
    <t>23.2.2</t>
  </si>
  <si>
    <t>23.2.3</t>
  </si>
  <si>
    <t>23.2.4</t>
  </si>
  <si>
    <t>23.2.5</t>
  </si>
  <si>
    <t>23.7.1</t>
  </si>
  <si>
    <t>23.7.2</t>
  </si>
  <si>
    <t>23.7.4</t>
  </si>
  <si>
    <t>23.7.5</t>
  </si>
  <si>
    <t>23.7.6</t>
  </si>
  <si>
    <t>23.2.6</t>
  </si>
  <si>
    <t>23.3.2</t>
  </si>
  <si>
    <t>23.5.1</t>
  </si>
  <si>
    <t>23.5.2</t>
  </si>
  <si>
    <t>23.5.3</t>
  </si>
  <si>
    <t>23.5.5</t>
  </si>
  <si>
    <t>23.6.1</t>
  </si>
  <si>
    <t>23.6.3</t>
  </si>
  <si>
    <t>23.6.5</t>
  </si>
  <si>
    <t>23.6.6</t>
  </si>
  <si>
    <t>23.6.7</t>
  </si>
  <si>
    <t>23.6.8</t>
  </si>
  <si>
    <t>23.4.2</t>
  </si>
  <si>
    <t>23.4.2.1</t>
  </si>
  <si>
    <t>23.4.2.2</t>
  </si>
  <si>
    <t>23.4.2.3</t>
  </si>
  <si>
    <t>23.9.2</t>
  </si>
  <si>
    <t>23.9.3</t>
  </si>
  <si>
    <t>23.10.1</t>
  </si>
  <si>
    <t>23.11.1</t>
  </si>
  <si>
    <t>23.11.2</t>
  </si>
  <si>
    <t>23.11.3</t>
  </si>
  <si>
    <t>23.11.4</t>
  </si>
  <si>
    <t>23.12.2</t>
  </si>
  <si>
    <t>23.12.3</t>
  </si>
  <si>
    <t>23.12.4</t>
  </si>
  <si>
    <t>23.12.5</t>
  </si>
  <si>
    <t>23.12.6</t>
  </si>
  <si>
    <t>23.12.7</t>
  </si>
  <si>
    <t>23.12.8</t>
  </si>
  <si>
    <t>23.12.9</t>
  </si>
  <si>
    <t>23.12.10</t>
  </si>
  <si>
    <t>23.12.11</t>
  </si>
  <si>
    <t>23.13.2</t>
  </si>
  <si>
    <t>23.13.3</t>
  </si>
  <si>
    <t>23.13.4</t>
  </si>
  <si>
    <t>23.14.2</t>
  </si>
  <si>
    <t>23.14.1</t>
  </si>
  <si>
    <t>23.14.3</t>
  </si>
  <si>
    <t>23.14.4</t>
  </si>
  <si>
    <t>23.14.6</t>
  </si>
  <si>
    <t>23.14.7</t>
  </si>
  <si>
    <t>23.14.8</t>
  </si>
  <si>
    <t>23.14.11</t>
  </si>
  <si>
    <t>23.14.10</t>
  </si>
  <si>
    <t>23.15.5</t>
  </si>
  <si>
    <t>23.15.3</t>
  </si>
  <si>
    <t>23.15.4</t>
  </si>
  <si>
    <t>23.1.3</t>
  </si>
  <si>
    <t>EARTHWORKS MANAGEMENT PLAN</t>
  </si>
  <si>
    <t>23.1.5</t>
  </si>
  <si>
    <r>
      <t xml:space="preserve">200mm </t>
    </r>
    <r>
      <rPr>
        <sz val="10"/>
        <rFont val="Arial"/>
        <family val="2"/>
      </rPr>
      <t>FINE CRUSED ROCK SUB-BASE</t>
    </r>
  </si>
  <si>
    <r>
      <t xml:space="preserve">200mm </t>
    </r>
    <r>
      <rPr>
        <sz val="10"/>
        <rFont val="Arial"/>
        <family val="2"/>
      </rPr>
      <t>FINE CRUSHED ROCK BASE COURSE</t>
    </r>
  </si>
  <si>
    <r>
      <t xml:space="preserve">230mm </t>
    </r>
    <r>
      <rPr>
        <sz val="10"/>
        <rFont val="Arial"/>
        <family val="2"/>
      </rPr>
      <t>THICK RENO MATTRESS (INCLUDING GEOTEXTILE)</t>
    </r>
  </si>
  <si>
    <t>Tonne</t>
  </si>
  <si>
    <t>23.1.5.1</t>
  </si>
  <si>
    <t>23.1.6</t>
  </si>
  <si>
    <t>INDIGENOUS ENGAGEMENT</t>
  </si>
  <si>
    <t>INDIGENOUS EENGAGEMENT</t>
  </si>
  <si>
    <t>BUILDING DEBRIS (PROVISIONAL QUANTITY)</t>
  </si>
  <si>
    <t xml:space="preserve">STRIPPING OF  TOPSOIL, INCLUDING STOCKPILING </t>
  </si>
  <si>
    <t>23.6.4</t>
  </si>
  <si>
    <t>NPWC - T18-1107 - DARWIN REGION - RAPID CREEK CATCHMENT - FLOOD MITIGATION CONSTRUCTION</t>
  </si>
  <si>
    <r>
      <t xml:space="preserve">The Tenderer shall complete the attached Schedule of Rates by:
   1.   Inserting a "Rate" in the column marked </t>
    </r>
    <r>
      <rPr>
        <b/>
        <sz val="12"/>
        <rFont val="Arial"/>
        <family val="2"/>
      </rPr>
      <t>RATE</t>
    </r>
    <r>
      <rPr>
        <sz val="12"/>
        <rFont val="Arial"/>
        <family val="2"/>
      </rPr>
      <t xml:space="preserve"> for the item of work described in the column marked </t>
    </r>
    <r>
      <rPr>
        <b/>
        <sz val="12"/>
        <rFont val="Arial"/>
        <family val="2"/>
      </rPr>
      <t>DESCRIPTION.</t>
    </r>
    <r>
      <rPr>
        <sz val="12"/>
        <rFont val="Arial"/>
        <family val="2"/>
      </rPr>
      <t xml:space="preserve">
   2.   A value is required in all boxes shaded </t>
    </r>
    <r>
      <rPr>
        <b/>
        <sz val="12"/>
        <rFont val="Arial"/>
        <family val="2"/>
      </rPr>
      <t>GREEN</t>
    </r>
    <r>
      <rPr>
        <sz val="12"/>
        <rFont val="Arial"/>
        <family val="2"/>
      </rPr>
      <t xml:space="preserve">
   3.   A formula within the excel spreadsheet will automatically multiply the amounts shown in the </t>
    </r>
    <r>
      <rPr>
        <b/>
        <sz val="12"/>
        <rFont val="Arial"/>
        <family val="2"/>
      </rPr>
      <t xml:space="preserve">ESTIMATED QUANTITY </t>
    </r>
    <r>
      <rPr>
        <sz val="12"/>
        <rFont val="Arial"/>
        <family val="2"/>
      </rPr>
      <t xml:space="preserve">and </t>
    </r>
    <r>
      <rPr>
        <b/>
        <sz val="12"/>
        <rFont val="Arial"/>
        <family val="2"/>
      </rPr>
      <t>RATE</t>
    </r>
    <r>
      <rPr>
        <sz val="12"/>
        <rFont val="Arial"/>
        <family val="2"/>
      </rPr>
      <t xml:space="preserve"> columns to produce a value in the </t>
    </r>
    <r>
      <rPr>
        <b/>
        <sz val="12"/>
        <rFont val="Arial"/>
        <family val="2"/>
      </rPr>
      <t>EXTENDED AMOUNT</t>
    </r>
    <r>
      <rPr>
        <sz val="12"/>
        <rFont val="Arial"/>
        <family val="2"/>
      </rPr>
      <t xml:space="preserve"> column.
The Total at the bottom of the schedule is the sum of all amounts shown in the </t>
    </r>
    <r>
      <rPr>
        <b/>
        <sz val="12"/>
        <rFont val="Arial"/>
        <family val="2"/>
      </rPr>
      <t xml:space="preserve">EXTENDED AMOUNT </t>
    </r>
    <r>
      <rPr>
        <sz val="12"/>
        <rFont val="Arial"/>
        <family val="2"/>
      </rPr>
      <t xml:space="preserve">column.
Note that this amount may be required to be multiplied by the number of years in the case of a period contract. 
The tendered rates, extended amounts and total prices form part of the contract.
       All prices entered shall be in whole dollars and cents only.
For example $345.80 is acceptable, $345.807 is not acceptable
Where rates are entered with digits indicating a fraction of a cent the additional digit(s) will be rounded up or down to the nearest whole cent.
The extended amounts will be calculated on the rounded rate as required
</t>
    </r>
    <r>
      <rPr>
        <b/>
        <sz val="12"/>
        <rFont val="Arial"/>
        <family val="2"/>
      </rPr>
      <t xml:space="preserve">
All prices shall include GST.</t>
    </r>
    <r>
      <rPr>
        <sz val="12"/>
        <rFont val="Arial"/>
        <family val="2"/>
      </rPr>
      <t xml:space="preserve">
</t>
    </r>
  </si>
  <si>
    <t>RATE
(Incl. GST)</t>
  </si>
  <si>
    <t>EXTENDED AMOUNT
(Incl. GST)</t>
  </si>
  <si>
    <t>SECTION TOTAL
(Incl. GST)</t>
  </si>
  <si>
    <t>i) EcOz Environmental Services (PROVISIONAL SUM)</t>
  </si>
  <si>
    <t>e)</t>
  </si>
  <si>
    <t>f)</t>
  </si>
  <si>
    <t>i) Mobilisation</t>
  </si>
  <si>
    <t>ii) Demobilisation</t>
  </si>
  <si>
    <t>iii) Ongoing Costs</t>
  </si>
  <si>
    <t xml:space="preserve">i) Conformance Testing </t>
  </si>
  <si>
    <t>ii) Process Testing and Test Equipment</t>
  </si>
  <si>
    <t>iii) Project Control Plan</t>
  </si>
  <si>
    <t>iv) Construction Program</t>
  </si>
  <si>
    <t>v) Traceability</t>
  </si>
  <si>
    <t xml:space="preserve">vi) Checklists, Records and Control of Defects </t>
  </si>
  <si>
    <t>g)</t>
  </si>
  <si>
    <t>i) Indigenous Engagement Generally</t>
  </si>
  <si>
    <t xml:space="preserve">i) Drain 1 cut (east of Henry Wrigley Drive, including stockpiling on site and transfer of excess cut material to the Detention Basin site) </t>
  </si>
  <si>
    <t>ii) Other cut (west of Henry Wrigley Drive, including all stockpiling on site, removal from site and disposal requirements)</t>
  </si>
  <si>
    <t>iii) Unsuitable Material Below Subgrade Surface other than Rock (PROVISIONAL QUANTITY)</t>
  </si>
  <si>
    <t>i) Scarify and re-compact general founding surface</t>
  </si>
  <si>
    <t>ii) Filter material (including geofabric)</t>
  </si>
  <si>
    <t>iii) Embankment fill compacted to 98% MMDD at OMC (including cut-off key)</t>
  </si>
  <si>
    <t>iv) Embankment fill compacted to 95% MMDD at 1-2% wet of OMC</t>
  </si>
  <si>
    <t xml:space="preserve">EARTHWORKS IN FILL
</t>
  </si>
  <si>
    <t>Include the costs for any required on-site processing and
treatment of fills in the rates for the applicable items</t>
  </si>
  <si>
    <t>i) Henry Wrigley Drive</t>
  </si>
  <si>
    <t>ii) Sewer crossing at Drain 5</t>
  </si>
  <si>
    <t>iii) Open drain inverts</t>
  </si>
  <si>
    <t>iv) Basin Floor and open drains</t>
  </si>
  <si>
    <t>v) Fill Crab Holes in Subgrade (PROVISIONAL QUANTITY)</t>
  </si>
  <si>
    <t>i) Implementation of Traffic Management Plan
(Includes traffic management control plan, detours, temporary connections, access to adjacent properties, traffic guidances, traffic control devices, warning devices, lighting, maintenance and restoration)</t>
  </si>
  <si>
    <t xml:space="preserve">ii) Variable Message Signs
Provide electronic variable message signs (VMB's) where changes to traffic occur. 
Allow for VMB's to be installed 14 days before changes to traffic occur and for full duration of the changed traffic conditions.
Allow to erect VMB's at all approaches and or detours to the changed traffic condition.  </t>
  </si>
  <si>
    <t>iii) Temporary Bus Bay</t>
  </si>
  <si>
    <t xml:space="preserve">iv) Site Access and Egress
All site egresses are, at a minimum to be sealed for 10m preceding a heavy duty rumble strip and to be sealed for a further 40m before entering a public road. Contractor is to allow for cleaning of sealed egresses as required to ensure public roads are kept in a clean and safe condition. </t>
  </si>
  <si>
    <t>i) 40mm</t>
  </si>
  <si>
    <t>ii) 30mm</t>
  </si>
  <si>
    <t>i) Supply, load, transport, excavate, bed, lay and backfill culvert (including base slab)</t>
  </si>
  <si>
    <t xml:space="preserve">   a) 2 x 1200 x 1200 with 1200 Link Slab</t>
  </si>
  <si>
    <t xml:space="preserve">   b) 2 x 3500 x 1200</t>
  </si>
  <si>
    <t>ii) Supply, load, transport, excavate, bed and lay culvert (including base slab) through embankment</t>
  </si>
  <si>
    <t xml:space="preserve">   a) 1 x 900 x 900</t>
  </si>
  <si>
    <t xml:space="preserve">   b) 2 x 900 x 900 with 900 Link Slab</t>
  </si>
  <si>
    <t xml:space="preserve">   c) 2 x 1200 x 1200 with 1200 Link Slab</t>
  </si>
  <si>
    <t xml:space="preserve">   d) 2 x 3500 x 1200</t>
  </si>
  <si>
    <t>h)</t>
  </si>
  <si>
    <t>i) 1 x 900 x 900 Box Culvert</t>
  </si>
  <si>
    <t>ii) 2 x 900 x 900 Box Culvert with 900 Link Slab</t>
  </si>
  <si>
    <t>iii) 2 x 1200 x 1200 Box Culvert with 1200 Link Slab</t>
  </si>
  <si>
    <t>iv) 2 x 3500 x 1200 Box Culvert</t>
  </si>
  <si>
    <t>i) Existing 2 x 3500 x 1200 Box Culvert</t>
  </si>
  <si>
    <t>i) 2 x 3500 x 1200 Box Culvert Headwall</t>
  </si>
  <si>
    <t>i) Proprietary steel fencing (Fence Type 1 - Webforge monowills safety barrier or equivalent)</t>
  </si>
  <si>
    <t>ii) Proprietary steel fencing (Fence Type 2 - Webforge monowills balustrades or equivalent)</t>
  </si>
  <si>
    <t>iii) Pedestrian fencing (Fence Type 3)</t>
  </si>
  <si>
    <t>iv) 1200mm high stock fencing (Fence Type 4)</t>
  </si>
  <si>
    <t>v) Access gate (Webforge monowills or equivalent)</t>
  </si>
  <si>
    <t>vi) 3m wide galvanised 5 bar gate (including chain and padlock)</t>
  </si>
  <si>
    <t>i) Sign Type 1</t>
  </si>
  <si>
    <t>ii) Sign Type 2</t>
  </si>
  <si>
    <t>i) General grassed areas</t>
  </si>
  <si>
    <t>ii) Embankments and cut batter grassed areas</t>
  </si>
  <si>
    <t>iii) Turf reinforced grassed areas (Propex Landlok 450 or equivalent)</t>
  </si>
  <si>
    <t>QUALITY ASSURANCE</t>
  </si>
  <si>
    <t>Drain 1 fill (east of Henry Wrigley Drive)</t>
  </si>
  <si>
    <t>Other fill (west of Henry Wrigley Drive, non-embankment, including over existing sewer at Drain 5 crossing)</t>
  </si>
  <si>
    <t>Unsuitable Material Beneath Fill (PROVISIONAL QUANTITY)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</si>
</sst>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C09]dddd\,\ d\ mmmm\ yyyy"/>
    <numFmt numFmtId="167" formatCode="[$-409]h:mm:ss\ AM/PM"/>
    <numFmt numFmtId="168" formatCode="_-&quot;$&quot;* #,##0.0_-;\-&quot;$&quot;* #,##0.0_-;_-&quot;$&quot;* &quot;-&quot;??_-;_-@_-"/>
    <numFmt numFmtId="169" formatCode="_-&quot;$&quot;* #,##0_-;\-&quot;$&quot;* #,##0_-;_-&quot;$&quot;* &quot;-&quot;??_-;_-@_-"/>
    <numFmt numFmtId="170" formatCode="_-* #,##0.0_-;\-* #,##0.0_-;_-* &quot;-&quot;?_-;_-@_-"/>
    <numFmt numFmtId="171" formatCode="#,##0.0_ ;\-#,##0.0\ "/>
    <numFmt numFmtId="172" formatCode="0.000"/>
    <numFmt numFmtId="173" formatCode="#,##0_ ;\-#,##0\ "/>
    <numFmt numFmtId="174" formatCode="0.0000"/>
    <numFmt numFmtId="175" formatCode="0.00000"/>
    <numFmt numFmtId="176" formatCode="0.000000"/>
    <numFmt numFmtId="177" formatCode="_-&quot;$&quot;* #,##0.000_-;\-&quot;$&quot;* #,##0.000_-;_-&quot;$&quot;* &quot;-&quot;??_-;_-@_-"/>
    <numFmt numFmtId="178" formatCode="_-&quot;$&quot;* #,##0.0000_-;\-&quot;$&quot;* #,##0.0000_-;_-&quot;$&quot;* &quot;-&quot;??_-;_-@_-"/>
    <numFmt numFmtId="179" formatCode="#,##0.00_ ;\-#,##0.00\ "/>
    <numFmt numFmtId="180" formatCode="&quot;Yes&quot;;&quot;Yes&quot;;&quot;No&quot;"/>
    <numFmt numFmtId="181" formatCode="&quot;True&quot;;&quot;True&quot;;&quot;False&quot;"/>
    <numFmt numFmtId="182" formatCode="&quot;On&quot;;&quot;On&quot;;&quot;Off&quot;"/>
    <numFmt numFmtId="183" formatCode="[$€-2]\ #,##0.00_);[Red]\([$€-2]\ #,##0.00\)"/>
  </numFmts>
  <fonts count="52">
    <font>
      <sz val="10"/>
      <name val="Arial"/>
      <family val="0"/>
    </font>
    <font>
      <sz val="11"/>
      <color indexed="8"/>
      <name val="Calibri"/>
      <family val="2"/>
    </font>
    <font>
      <b/>
      <sz val="10"/>
      <name val="Arial"/>
      <family val="2"/>
    </font>
    <font>
      <b/>
      <sz val="12"/>
      <name val="Arial"/>
      <family val="2"/>
    </font>
    <font>
      <sz val="8"/>
      <name val="Arial"/>
      <family val="2"/>
    </font>
    <font>
      <b/>
      <i/>
      <sz val="10"/>
      <name val="Arial"/>
      <family val="2"/>
    </font>
    <font>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9"/>
      <name val="Arial"/>
      <family val="2"/>
    </font>
    <font>
      <b/>
      <sz val="1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name val="Arial"/>
      <family val="2"/>
    </font>
    <font>
      <b/>
      <sz val="14"/>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top>
        <color indexed="63"/>
      </top>
      <bottom style="medium"/>
    </border>
    <border>
      <left style="medium"/>
      <right style="medium"/>
      <top style="medium"/>
      <bottom style="medium"/>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top style="medium"/>
      <bottom style="medium"/>
    </border>
    <border>
      <left/>
      <right style="medium"/>
      <top style="medium"/>
      <bottom style="medium"/>
    </border>
    <border>
      <left/>
      <right/>
      <top style="medium"/>
      <bottom style="medium"/>
    </border>
    <border>
      <left style="medium"/>
      <right>
        <color indexed="63"/>
      </right>
      <top>
        <color indexed="63"/>
      </top>
      <bottom>
        <color indexed="63"/>
      </bottom>
    </border>
    <border>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color indexed="63"/>
      </bottom>
    </border>
    <border>
      <left/>
      <right/>
      <top style="thin"/>
      <bottom/>
    </border>
    <border>
      <left>
        <color indexed="63"/>
      </left>
      <right style="thin"/>
      <top style="thin"/>
      <bottom>
        <color indexed="63"/>
      </bottom>
    </border>
    <border>
      <left style="thin"/>
      <right/>
      <top>
        <color indexed="63"/>
      </top>
      <bottom style="thin"/>
    </border>
    <border>
      <left/>
      <right/>
      <top/>
      <bottom style="thin"/>
    </border>
    <border>
      <left/>
      <right style="thin"/>
      <top/>
      <bottom style="thin"/>
    </border>
    <border>
      <left>
        <color indexed="63"/>
      </left>
      <right>
        <color indexed="63"/>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7">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59" applyFont="1" applyProtection="1">
      <alignment/>
      <protection/>
    </xf>
    <xf numFmtId="44" fontId="0" fillId="0" borderId="0" xfId="0" applyNumberFormat="1" applyAlignment="1" applyProtection="1">
      <alignment/>
      <protection/>
    </xf>
    <xf numFmtId="44" fontId="0" fillId="0" borderId="10" xfId="59" applyNumberFormat="1" applyFont="1" applyBorder="1" applyAlignment="1" applyProtection="1">
      <alignment vertical="center"/>
      <protection/>
    </xf>
    <xf numFmtId="0" fontId="49" fillId="0" borderId="0" xfId="0" applyFont="1" applyAlignment="1" applyProtection="1">
      <alignment/>
      <protection/>
    </xf>
    <xf numFmtId="0" fontId="0" fillId="0" borderId="0" xfId="0" applyAlignment="1" applyProtection="1">
      <alignment vertical="center"/>
      <protection/>
    </xf>
    <xf numFmtId="0" fontId="50" fillId="0" borderId="0" xfId="0" applyFont="1" applyAlignment="1" applyProtection="1">
      <alignment/>
      <protection/>
    </xf>
    <xf numFmtId="0" fontId="50" fillId="0" borderId="0" xfId="0" applyFont="1" applyBorder="1" applyAlignment="1" applyProtection="1">
      <alignment/>
      <protection/>
    </xf>
    <xf numFmtId="0" fontId="50" fillId="0" borderId="0" xfId="0" applyFont="1" applyAlignment="1" applyProtection="1">
      <alignment vertical="center"/>
      <protection/>
    </xf>
    <xf numFmtId="0" fontId="0" fillId="0" borderId="11" xfId="59" applyFont="1" applyFill="1" applyBorder="1" applyAlignment="1" applyProtection="1">
      <alignment horizontal="center" vertical="center"/>
      <protection/>
    </xf>
    <xf numFmtId="0" fontId="5" fillId="0" borderId="11" xfId="59" applyFont="1" applyFill="1" applyBorder="1" applyAlignment="1" applyProtection="1">
      <alignment horizontal="right" vertical="center" wrapText="1"/>
      <protection/>
    </xf>
    <xf numFmtId="44" fontId="0" fillId="0" borderId="11" xfId="59" applyNumberFormat="1" applyFont="1" applyFill="1" applyBorder="1" applyAlignment="1" applyProtection="1">
      <alignment horizontal="center" vertical="center"/>
      <protection/>
    </xf>
    <xf numFmtId="0" fontId="0" fillId="0" borderId="12" xfId="0" applyBorder="1" applyAlignment="1" applyProtection="1">
      <alignment/>
      <protection/>
    </xf>
    <xf numFmtId="0" fontId="0" fillId="0" borderId="13" xfId="59" applyFont="1" applyFill="1" applyBorder="1" applyAlignment="1" applyProtection="1">
      <alignment horizontal="center" vertical="center"/>
      <protection/>
    </xf>
    <xf numFmtId="0" fontId="50" fillId="0" borderId="0" xfId="0" applyFont="1" applyAlignment="1" applyProtection="1">
      <alignment/>
      <protection/>
    </xf>
    <xf numFmtId="0" fontId="49" fillId="0" borderId="0" xfId="0" applyFont="1" applyAlignment="1" applyProtection="1">
      <alignment/>
      <protection/>
    </xf>
    <xf numFmtId="3" fontId="50" fillId="33" borderId="0" xfId="59" applyNumberFormat="1" applyFont="1" applyFill="1" applyBorder="1" applyAlignment="1" applyProtection="1">
      <alignment horizontal="left" vertical="center"/>
      <protection/>
    </xf>
    <xf numFmtId="169" fontId="2" fillId="0" borderId="0" xfId="59" applyNumberFormat="1"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50"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0" borderId="0" xfId="59" applyProtection="1">
      <alignment/>
      <protection/>
    </xf>
    <xf numFmtId="44" fontId="0" fillId="0" borderId="0" xfId="59" applyNumberFormat="1" applyProtection="1">
      <alignment/>
      <protection/>
    </xf>
    <xf numFmtId="44" fontId="0" fillId="34" borderId="10" xfId="59" applyNumberFormat="1" applyFont="1" applyFill="1" applyBorder="1" applyAlignment="1" applyProtection="1">
      <alignment horizontal="center" vertical="center"/>
      <protection/>
    </xf>
    <xf numFmtId="0" fontId="0" fillId="0" borderId="12" xfId="60" applyBorder="1" applyAlignment="1" applyProtection="1">
      <alignment horizontal="left" vertical="center"/>
      <protection/>
    </xf>
    <xf numFmtId="0" fontId="0" fillId="0" borderId="0" xfId="60" applyBorder="1" applyAlignment="1" applyProtection="1">
      <alignment horizontal="center" vertical="center"/>
      <protection/>
    </xf>
    <xf numFmtId="0" fontId="0" fillId="0" borderId="0" xfId="60" applyBorder="1" applyAlignment="1" applyProtection="1">
      <alignment horizontal="left" vertical="center"/>
      <protection/>
    </xf>
    <xf numFmtId="44" fontId="0" fillId="0" borderId="0" xfId="60" applyNumberFormat="1" applyBorder="1" applyAlignment="1" applyProtection="1">
      <alignment horizontal="left" vertical="center"/>
      <protection/>
    </xf>
    <xf numFmtId="44" fontId="2" fillId="35" borderId="14" xfId="59" applyNumberFormat="1" applyFont="1" applyFill="1" applyBorder="1" applyAlignment="1" applyProtection="1">
      <alignment horizontal="left" vertical="center"/>
      <protection/>
    </xf>
    <xf numFmtId="0" fontId="2" fillId="36" borderId="10" xfId="59" applyFont="1" applyFill="1" applyBorder="1" applyAlignment="1" applyProtection="1">
      <alignment horizontal="right" vertical="center"/>
      <protection/>
    </xf>
    <xf numFmtId="0" fontId="2" fillId="36" borderId="10" xfId="59" applyFont="1" applyFill="1" applyBorder="1" applyAlignment="1" applyProtection="1">
      <alignment horizontal="left" vertical="center"/>
      <protection/>
    </xf>
    <xf numFmtId="0" fontId="0" fillId="36" borderId="10" xfId="59" applyFont="1" applyFill="1" applyBorder="1" applyAlignment="1" applyProtection="1">
      <alignment horizontal="center" vertical="center"/>
      <protection/>
    </xf>
    <xf numFmtId="44" fontId="0" fillId="36" borderId="10" xfId="59" applyNumberFormat="1" applyFont="1" applyFill="1" applyBorder="1" applyAlignment="1" applyProtection="1">
      <alignment horizontal="center" vertical="center"/>
      <protection/>
    </xf>
    <xf numFmtId="44" fontId="0" fillId="36" borderId="10" xfId="59" applyNumberFormat="1" applyFont="1" applyFill="1" applyBorder="1" applyAlignment="1" applyProtection="1">
      <alignment vertical="center"/>
      <protection/>
    </xf>
    <xf numFmtId="169" fontId="0" fillId="36" borderId="10" xfId="59" applyNumberFormat="1" applyFont="1" applyFill="1" applyBorder="1" applyAlignment="1" applyProtection="1">
      <alignment vertical="center"/>
      <protection/>
    </xf>
    <xf numFmtId="169" fontId="0" fillId="36" borderId="10" xfId="59" applyNumberFormat="1" applyFont="1" applyFill="1" applyBorder="1" applyAlignment="1" applyProtection="1">
      <alignment horizontal="center" vertical="center"/>
      <protection/>
    </xf>
    <xf numFmtId="0" fontId="0" fillId="0" borderId="10" xfId="59" applyFont="1" applyFill="1" applyBorder="1" applyAlignment="1" applyProtection="1">
      <alignment horizontal="right" vertical="center"/>
      <protection/>
    </xf>
    <xf numFmtId="0" fontId="0" fillId="0" borderId="10" xfId="59" applyFont="1" applyFill="1" applyBorder="1" applyAlignment="1" applyProtection="1">
      <alignment vertical="center"/>
      <protection/>
    </xf>
    <xf numFmtId="0" fontId="0" fillId="0" borderId="10" xfId="59" applyFont="1" applyFill="1" applyBorder="1" applyAlignment="1" applyProtection="1">
      <alignment vertical="center" wrapText="1"/>
      <protection/>
    </xf>
    <xf numFmtId="44" fontId="4" fillId="0" borderId="10" xfId="59" applyNumberFormat="1" applyFont="1" applyFill="1" applyBorder="1" applyAlignment="1" applyProtection="1">
      <alignment horizontal="left" vertical="center"/>
      <protection/>
    </xf>
    <xf numFmtId="44" fontId="0" fillId="0" borderId="10" xfId="59" applyNumberFormat="1" applyFont="1" applyFill="1" applyBorder="1" applyAlignment="1" applyProtection="1">
      <alignment horizontal="right" vertical="center"/>
      <protection/>
    </xf>
    <xf numFmtId="169" fontId="0" fillId="37" borderId="10" xfId="59" applyNumberFormat="1" applyFont="1" applyFill="1" applyBorder="1" applyAlignment="1" applyProtection="1">
      <alignment horizontal="center" vertical="center"/>
      <protection/>
    </xf>
    <xf numFmtId="0" fontId="2" fillId="0" borderId="10" xfId="59" applyFont="1" applyFill="1" applyBorder="1" applyAlignment="1" applyProtection="1">
      <alignment horizontal="right" vertical="center"/>
      <protection/>
    </xf>
    <xf numFmtId="44" fontId="0" fillId="33" borderId="10" xfId="59" applyNumberFormat="1" applyFont="1" applyFill="1" applyBorder="1" applyAlignment="1" applyProtection="1">
      <alignment horizontal="center" vertical="center"/>
      <protection/>
    </xf>
    <xf numFmtId="169" fontId="2" fillId="33" borderId="10" xfId="59" applyNumberFormat="1" applyFont="1" applyFill="1" applyBorder="1" applyAlignment="1" applyProtection="1">
      <alignment horizontal="center" vertical="center"/>
      <protection/>
    </xf>
    <xf numFmtId="169" fontId="0" fillId="33" borderId="10" xfId="59" applyNumberFormat="1" applyFont="1" applyFill="1" applyBorder="1" applyAlignment="1" applyProtection="1">
      <alignment horizontal="center" vertical="center"/>
      <protection/>
    </xf>
    <xf numFmtId="44" fontId="2" fillId="36" borderId="10" xfId="59" applyNumberFormat="1" applyFont="1" applyFill="1" applyBorder="1" applyAlignment="1" applyProtection="1">
      <alignment vertical="center" wrapText="1"/>
      <protection/>
    </xf>
    <xf numFmtId="44" fontId="0" fillId="0" borderId="10" xfId="59" applyNumberFormat="1" applyFont="1" applyFill="1" applyBorder="1" applyAlignment="1" applyProtection="1">
      <alignment vertical="center"/>
      <protection/>
    </xf>
    <xf numFmtId="2" fontId="0" fillId="37" borderId="10" xfId="59" applyNumberFormat="1" applyFont="1" applyFill="1" applyBorder="1" applyAlignment="1" applyProtection="1">
      <alignment horizontal="center" vertical="center"/>
      <protection/>
    </xf>
    <xf numFmtId="0" fontId="0" fillId="0" borderId="10" xfId="59" applyFont="1" applyFill="1" applyBorder="1" applyAlignment="1" applyProtection="1">
      <alignment horizontal="left" vertical="center"/>
      <protection/>
    </xf>
    <xf numFmtId="0" fontId="2" fillId="0" borderId="10" xfId="59" applyFont="1" applyFill="1" applyBorder="1" applyAlignment="1" applyProtection="1">
      <alignment horizontal="center" vertical="center" wrapText="1"/>
      <protection/>
    </xf>
    <xf numFmtId="44" fontId="2" fillId="33" borderId="10" xfId="59" applyNumberFormat="1" applyFont="1" applyFill="1" applyBorder="1" applyAlignment="1" applyProtection="1">
      <alignment horizontal="center" vertical="center"/>
      <protection/>
    </xf>
    <xf numFmtId="44" fontId="0" fillId="0" borderId="10" xfId="59" applyNumberFormat="1" applyFont="1" applyFill="1" applyBorder="1" applyAlignment="1" applyProtection="1">
      <alignment horizontal="center" vertical="center"/>
      <protection/>
    </xf>
    <xf numFmtId="0" fontId="2" fillId="36" borderId="10" xfId="59" applyFont="1" applyFill="1" applyBorder="1" applyAlignment="1" applyProtection="1">
      <alignment vertical="center" wrapText="1"/>
      <protection/>
    </xf>
    <xf numFmtId="0" fontId="2" fillId="36" borderId="10" xfId="59" applyFont="1" applyFill="1" applyBorder="1" applyAlignment="1" applyProtection="1">
      <alignment horizontal="center" vertical="center" wrapText="1"/>
      <protection/>
    </xf>
    <xf numFmtId="0" fontId="0" fillId="37" borderId="10" xfId="59" applyNumberFormat="1" applyFont="1" applyFill="1" applyBorder="1" applyAlignment="1" applyProtection="1">
      <alignment horizontal="center" vertical="center"/>
      <protection/>
    </xf>
    <xf numFmtId="0" fontId="0" fillId="0" borderId="10" xfId="59" applyFont="1" applyFill="1" applyBorder="1" applyAlignment="1" applyProtection="1">
      <alignment horizontal="left" vertical="center" wrapText="1"/>
      <protection/>
    </xf>
    <xf numFmtId="0" fontId="0" fillId="0" borderId="10" xfId="59" applyFont="1" applyFill="1" applyBorder="1" applyAlignment="1" applyProtection="1">
      <alignment horizontal="center" vertical="center"/>
      <protection/>
    </xf>
    <xf numFmtId="173" fontId="0" fillId="0" borderId="10" xfId="59" applyNumberFormat="1" applyFont="1" applyFill="1" applyBorder="1" applyAlignment="1" applyProtection="1">
      <alignment horizontal="center" vertical="center"/>
      <protection/>
    </xf>
    <xf numFmtId="0" fontId="4" fillId="0" borderId="10" xfId="59" applyFont="1" applyFill="1" applyBorder="1" applyAlignment="1" applyProtection="1">
      <alignment horizontal="center" vertical="center"/>
      <protection/>
    </xf>
    <xf numFmtId="0" fontId="2" fillId="36" borderId="10" xfId="59" applyFont="1" applyFill="1" applyBorder="1" applyAlignment="1" applyProtection="1">
      <alignment horizontal="center" vertical="center"/>
      <protection/>
    </xf>
    <xf numFmtId="0" fontId="4" fillId="33" borderId="10" xfId="59" applyFont="1" applyFill="1" applyBorder="1" applyAlignment="1" applyProtection="1">
      <alignment horizontal="center" vertical="center"/>
      <protection/>
    </xf>
    <xf numFmtId="0" fontId="0" fillId="0" borderId="0" xfId="59" applyFont="1" applyBorder="1" applyAlignment="1" applyProtection="1">
      <alignment horizontal="right" vertical="center"/>
      <protection/>
    </xf>
    <xf numFmtId="0" fontId="0" fillId="0" borderId="0" xfId="59" applyFont="1" applyBorder="1" applyAlignment="1" applyProtection="1">
      <alignment horizontal="center" vertical="center"/>
      <protection/>
    </xf>
    <xf numFmtId="0" fontId="5" fillId="33" borderId="0" xfId="59" applyFont="1" applyFill="1" applyBorder="1" applyAlignment="1" applyProtection="1">
      <alignment horizontal="right" vertical="center" wrapText="1"/>
      <protection/>
    </xf>
    <xf numFmtId="169" fontId="0" fillId="38" borderId="10" xfId="59" applyNumberFormat="1" applyFont="1" applyFill="1" applyBorder="1" applyAlignment="1" applyProtection="1">
      <alignment vertical="center"/>
      <protection/>
    </xf>
    <xf numFmtId="169" fontId="0" fillId="38" borderId="10" xfId="59" applyNumberFormat="1" applyFont="1" applyFill="1" applyBorder="1" applyAlignment="1" applyProtection="1">
      <alignment horizontal="center" vertical="center"/>
      <protection/>
    </xf>
    <xf numFmtId="44" fontId="0" fillId="38" borderId="10" xfId="59" applyNumberFormat="1" applyFont="1" applyFill="1" applyBorder="1" applyAlignment="1" applyProtection="1">
      <alignment horizontal="center" vertical="center"/>
      <protection/>
    </xf>
    <xf numFmtId="44" fontId="0" fillId="38" borderId="10" xfId="59" applyNumberFormat="1" applyFont="1" applyFill="1" applyBorder="1" applyAlignment="1" applyProtection="1">
      <alignment vertical="center"/>
      <protection/>
    </xf>
    <xf numFmtId="2" fontId="0" fillId="38" borderId="10" xfId="59" applyNumberFormat="1" applyFont="1" applyFill="1" applyBorder="1" applyAlignment="1" applyProtection="1">
      <alignment horizontal="center" vertical="center"/>
      <protection/>
    </xf>
    <xf numFmtId="44" fontId="4" fillId="38" borderId="10" xfId="59" applyNumberFormat="1" applyFont="1" applyFill="1" applyBorder="1" applyAlignment="1" applyProtection="1">
      <alignment horizontal="left" vertical="center"/>
      <protection/>
    </xf>
    <xf numFmtId="0" fontId="2" fillId="38" borderId="10" xfId="59" applyFont="1" applyFill="1" applyBorder="1" applyAlignment="1" applyProtection="1">
      <alignment horizontal="center" vertical="center" wrapText="1"/>
      <protection/>
    </xf>
    <xf numFmtId="0" fontId="2" fillId="0" borderId="10" xfId="59" applyFont="1" applyFill="1" applyBorder="1" applyAlignment="1" applyProtection="1">
      <alignment horizontal="center" vertical="center"/>
      <protection/>
    </xf>
    <xf numFmtId="44" fontId="0" fillId="0" borderId="10" xfId="59" applyNumberFormat="1" applyFont="1" applyBorder="1" applyAlignment="1" applyProtection="1">
      <alignment horizontal="center" vertical="center"/>
      <protection/>
    </xf>
    <xf numFmtId="171" fontId="0" fillId="0" borderId="10" xfId="59" applyNumberFormat="1" applyFont="1" applyFill="1" applyBorder="1" applyAlignment="1" applyProtection="1">
      <alignment horizontal="center" vertical="center"/>
      <protection/>
    </xf>
    <xf numFmtId="171" fontId="0" fillId="36" borderId="10" xfId="59" applyNumberFormat="1" applyFont="1" applyFill="1" applyBorder="1" applyAlignment="1" applyProtection="1">
      <alignment horizontal="center" vertical="center"/>
      <protection/>
    </xf>
    <xf numFmtId="0" fontId="4" fillId="36" borderId="10" xfId="59" applyFont="1" applyFill="1" applyBorder="1" applyAlignment="1" applyProtection="1">
      <alignment horizontal="center" vertical="center"/>
      <protection/>
    </xf>
    <xf numFmtId="171" fontId="0" fillId="38" borderId="10" xfId="59" applyNumberFormat="1" applyFont="1" applyFill="1" applyBorder="1" applyAlignment="1" applyProtection="1">
      <alignment horizontal="center" vertical="center"/>
      <protection/>
    </xf>
    <xf numFmtId="0" fontId="4" fillId="38" borderId="10" xfId="59"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0" fillId="0" borderId="0" xfId="59" applyAlignment="1" applyProtection="1">
      <alignment horizontal="center" vertical="center"/>
      <protection/>
    </xf>
    <xf numFmtId="0" fontId="0" fillId="0" borderId="0" xfId="0" applyAlignment="1" applyProtection="1">
      <alignment horizontal="center" vertical="center"/>
      <protection/>
    </xf>
    <xf numFmtId="2" fontId="49" fillId="0" borderId="15" xfId="59" applyNumberFormat="1" applyFont="1" applyFill="1" applyBorder="1" applyAlignment="1" applyProtection="1">
      <alignment horizontal="center" vertical="center"/>
      <protection/>
    </xf>
    <xf numFmtId="2" fontId="49" fillId="0" borderId="16" xfId="59" applyNumberFormat="1" applyFont="1" applyFill="1" applyBorder="1" applyAlignment="1" applyProtection="1">
      <alignment horizontal="center" vertical="center"/>
      <protection/>
    </xf>
    <xf numFmtId="171" fontId="2" fillId="38" borderId="10" xfId="59" applyNumberFormat="1" applyFont="1" applyFill="1" applyBorder="1" applyAlignment="1" applyProtection="1">
      <alignment horizontal="right" vertical="center"/>
      <protection/>
    </xf>
    <xf numFmtId="44" fontId="2" fillId="39" borderId="17" xfId="59" applyNumberFormat="1" applyFont="1" applyFill="1" applyBorder="1" applyAlignment="1" applyProtection="1">
      <alignment horizontal="center" vertical="center" wrapText="1"/>
      <protection/>
    </xf>
    <xf numFmtId="44" fontId="2" fillId="39" borderId="18" xfId="59" applyNumberFormat="1" applyFont="1" applyFill="1" applyBorder="1" applyAlignment="1" applyProtection="1">
      <alignment horizontal="center" vertical="center" wrapText="1"/>
      <protection/>
    </xf>
    <xf numFmtId="0" fontId="2" fillId="39" borderId="17" xfId="59" applyFont="1" applyFill="1" applyBorder="1" applyAlignment="1" applyProtection="1">
      <alignment horizontal="center" vertical="center" wrapText="1"/>
      <protection/>
    </xf>
    <xf numFmtId="0" fontId="2" fillId="39" borderId="18" xfId="59" applyFont="1" applyFill="1" applyBorder="1" applyAlignment="1" applyProtection="1">
      <alignment horizontal="center" vertical="center" wrapText="1"/>
      <protection/>
    </xf>
    <xf numFmtId="0" fontId="2" fillId="36" borderId="15" xfId="59" applyFont="1" applyFill="1" applyBorder="1" applyAlignment="1" applyProtection="1">
      <alignment horizontal="center" vertical="center"/>
      <protection/>
    </xf>
    <xf numFmtId="0" fontId="2" fillId="36" borderId="16" xfId="59" applyFont="1" applyFill="1" applyBorder="1" applyAlignment="1" applyProtection="1">
      <alignment horizontal="center" vertical="center"/>
      <protection/>
    </xf>
    <xf numFmtId="44" fontId="2" fillId="0" borderId="19" xfId="0" applyNumberFormat="1" applyFont="1" applyFill="1" applyBorder="1" applyAlignment="1" applyProtection="1">
      <alignment horizontal="center" vertical="center"/>
      <protection/>
    </xf>
    <xf numFmtId="44" fontId="2" fillId="0" borderId="20" xfId="0" applyNumberFormat="1" applyFont="1" applyFill="1" applyBorder="1" applyAlignment="1" applyProtection="1">
      <alignment horizontal="center" vertical="center"/>
      <protection/>
    </xf>
    <xf numFmtId="0" fontId="2" fillId="35" borderId="19" xfId="0" applyFont="1" applyFill="1" applyBorder="1" applyAlignment="1" applyProtection="1">
      <alignment horizontal="right" vertical="center"/>
      <protection/>
    </xf>
    <xf numFmtId="0" fontId="2" fillId="35" borderId="21" xfId="0" applyFont="1" applyFill="1" applyBorder="1" applyAlignment="1" applyProtection="1">
      <alignment horizontal="right" vertical="center"/>
      <protection/>
    </xf>
    <xf numFmtId="0" fontId="2" fillId="35" borderId="20" xfId="0" applyFont="1" applyFill="1" applyBorder="1" applyAlignment="1" applyProtection="1">
      <alignment horizontal="right" vertical="center"/>
      <protection/>
    </xf>
    <xf numFmtId="0" fontId="6" fillId="33" borderId="22" xfId="59" applyFont="1" applyFill="1" applyBorder="1" applyAlignment="1" applyProtection="1">
      <alignment horizontal="left" wrapText="1"/>
      <protection/>
    </xf>
    <xf numFmtId="0" fontId="6" fillId="33" borderId="0" xfId="59" applyFont="1" applyFill="1" applyBorder="1" applyAlignment="1" applyProtection="1">
      <alignment horizontal="left"/>
      <protection/>
    </xf>
    <xf numFmtId="0" fontId="6" fillId="33" borderId="23" xfId="59" applyFont="1" applyFill="1" applyBorder="1" applyAlignment="1" applyProtection="1">
      <alignment horizontal="left"/>
      <protection/>
    </xf>
    <xf numFmtId="0" fontId="6" fillId="33" borderId="22" xfId="59" applyFont="1" applyFill="1" applyBorder="1" applyAlignment="1" applyProtection="1">
      <alignment horizontal="left"/>
      <protection/>
    </xf>
    <xf numFmtId="0" fontId="6" fillId="33" borderId="24" xfId="59" applyFont="1" applyFill="1" applyBorder="1" applyAlignment="1" applyProtection="1">
      <alignment horizontal="left"/>
      <protection/>
    </xf>
    <xf numFmtId="0" fontId="6" fillId="33" borderId="11" xfId="59" applyFont="1" applyFill="1" applyBorder="1" applyAlignment="1" applyProtection="1">
      <alignment horizontal="left"/>
      <protection/>
    </xf>
    <xf numFmtId="0" fontId="6" fillId="33" borderId="25" xfId="59" applyFont="1" applyFill="1" applyBorder="1" applyAlignment="1" applyProtection="1">
      <alignment horizontal="left"/>
      <protection/>
    </xf>
    <xf numFmtId="0" fontId="51" fillId="40" borderId="10" xfId="59" applyFont="1" applyFill="1" applyBorder="1" applyAlignment="1" applyProtection="1">
      <alignment horizontal="left"/>
      <protection/>
    </xf>
    <xf numFmtId="0" fontId="51" fillId="40" borderId="18" xfId="59" applyFont="1" applyFill="1" applyBorder="1" applyAlignment="1" applyProtection="1">
      <alignment horizontal="left"/>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5" xfId="0" applyBorder="1" applyAlignment="1" applyProtection="1">
      <alignment horizontal="center" vertical="center"/>
      <protection/>
    </xf>
    <xf numFmtId="0" fontId="2" fillId="35" borderId="19" xfId="59" applyFont="1" applyFill="1" applyBorder="1" applyAlignment="1" applyProtection="1">
      <alignment horizontal="left" vertical="center"/>
      <protection/>
    </xf>
    <xf numFmtId="0" fontId="2" fillId="35" borderId="21" xfId="59" applyFont="1" applyFill="1" applyBorder="1" applyAlignment="1" applyProtection="1">
      <alignment horizontal="left" vertical="center"/>
      <protection/>
    </xf>
    <xf numFmtId="0" fontId="2" fillId="35" borderId="20" xfId="59" applyFont="1" applyFill="1" applyBorder="1" applyAlignment="1" applyProtection="1">
      <alignment horizontal="left" vertical="center"/>
      <protection/>
    </xf>
    <xf numFmtId="44" fontId="0" fillId="0" borderId="19" xfId="60" applyNumberFormat="1" applyBorder="1" applyAlignment="1" applyProtection="1">
      <alignment horizontal="center" vertical="center"/>
      <protection/>
    </xf>
    <xf numFmtId="44" fontId="0" fillId="0" borderId="21" xfId="60" applyNumberFormat="1" applyBorder="1" applyAlignment="1" applyProtection="1">
      <alignment horizontal="center" vertical="center"/>
      <protection/>
    </xf>
    <xf numFmtId="44" fontId="0" fillId="0" borderId="20" xfId="60" applyNumberFormat="1" applyBorder="1" applyAlignment="1" applyProtection="1">
      <alignment horizontal="center" vertical="center"/>
      <protection/>
    </xf>
    <xf numFmtId="0" fontId="0" fillId="0" borderId="19" xfId="60" applyBorder="1" applyAlignment="1" applyProtection="1">
      <alignment horizontal="center" vertical="center"/>
      <protection/>
    </xf>
    <xf numFmtId="0" fontId="0" fillId="0" borderId="21" xfId="60" applyBorder="1" applyAlignment="1" applyProtection="1">
      <alignment horizontal="center" vertical="center"/>
      <protection/>
    </xf>
    <xf numFmtId="0" fontId="0" fillId="0" borderId="20" xfId="60" applyBorder="1" applyAlignment="1" applyProtection="1">
      <alignment horizontal="center" vertical="center"/>
      <protection/>
    </xf>
    <xf numFmtId="0" fontId="2" fillId="39" borderId="19" xfId="59" applyFont="1" applyFill="1" applyBorder="1" applyAlignment="1" applyProtection="1">
      <alignment horizontal="right" vertical="center" wrapText="1"/>
      <protection/>
    </xf>
    <xf numFmtId="0" fontId="2" fillId="39" borderId="21" xfId="59" applyFont="1" applyFill="1" applyBorder="1" applyAlignment="1" applyProtection="1">
      <alignment horizontal="right" vertical="center" wrapText="1"/>
      <protection/>
    </xf>
    <xf numFmtId="0" fontId="2" fillId="39" borderId="20" xfId="59" applyFont="1" applyFill="1" applyBorder="1" applyAlignment="1" applyProtection="1">
      <alignment horizontal="right" vertical="center" wrapText="1"/>
      <protection/>
    </xf>
    <xf numFmtId="44" fontId="0" fillId="0" borderId="29" xfId="59" applyNumberFormat="1" applyFont="1" applyFill="1" applyBorder="1" applyAlignment="1" applyProtection="1">
      <alignment horizontal="right" vertical="center"/>
      <protection/>
    </xf>
    <xf numFmtId="44" fontId="0" fillId="0" borderId="30" xfId="59" applyNumberFormat="1" applyFont="1" applyFill="1" applyBorder="1" applyAlignment="1" applyProtection="1">
      <alignment horizontal="right" vertical="center"/>
      <protection/>
    </xf>
    <xf numFmtId="44" fontId="0" fillId="0" borderId="31" xfId="59" applyNumberFormat="1" applyFont="1" applyFill="1" applyBorder="1" applyAlignment="1" applyProtection="1">
      <alignment horizontal="right" vertical="center"/>
      <protection/>
    </xf>
    <xf numFmtId="2" fontId="0" fillId="0" borderId="15" xfId="59" applyNumberFormat="1" applyFont="1" applyFill="1" applyBorder="1" applyAlignment="1" applyProtection="1">
      <alignment horizontal="center" vertical="center"/>
      <protection/>
    </xf>
    <xf numFmtId="2" fontId="0" fillId="0" borderId="16" xfId="59" applyNumberFormat="1" applyFont="1" applyFill="1" applyBorder="1" applyAlignment="1" applyProtection="1">
      <alignment horizontal="center" vertical="center"/>
      <protection/>
    </xf>
    <xf numFmtId="0" fontId="3" fillId="39" borderId="19" xfId="59" applyFont="1" applyFill="1" applyBorder="1" applyAlignment="1" applyProtection="1">
      <alignment horizontal="center" vertical="center"/>
      <protection/>
    </xf>
    <xf numFmtId="0" fontId="3" fillId="39" borderId="21" xfId="59" applyFont="1" applyFill="1" applyBorder="1" applyAlignment="1" applyProtection="1">
      <alignment horizontal="center" vertical="center"/>
      <protection/>
    </xf>
    <xf numFmtId="0" fontId="3" fillId="39" borderId="20" xfId="59" applyFont="1" applyFill="1" applyBorder="1" applyAlignment="1" applyProtection="1">
      <alignment horizontal="center" vertical="center"/>
      <protection/>
    </xf>
    <xf numFmtId="0" fontId="2" fillId="36" borderId="29" xfId="59" applyFont="1" applyFill="1" applyBorder="1" applyAlignment="1" applyProtection="1">
      <alignment horizontal="center" vertical="center"/>
      <protection/>
    </xf>
    <xf numFmtId="0" fontId="2" fillId="36" borderId="31" xfId="59" applyFont="1" applyFill="1" applyBorder="1" applyAlignment="1" applyProtection="1">
      <alignment horizontal="center" vertical="center"/>
      <protection/>
    </xf>
    <xf numFmtId="0" fontId="2" fillId="39" borderId="10" xfId="59" applyFont="1" applyFill="1" applyBorder="1" applyAlignment="1" applyProtection="1">
      <alignment horizontal="center" vertical="center" wrapText="1"/>
      <protection/>
    </xf>
    <xf numFmtId="0" fontId="2" fillId="39" borderId="10" xfId="59" applyFont="1" applyFill="1" applyBorder="1" applyAlignment="1" applyProtection="1">
      <alignment horizontal="center" vertical="center"/>
      <protection/>
    </xf>
    <xf numFmtId="0" fontId="2" fillId="39" borderId="29" xfId="59" applyFont="1" applyFill="1" applyBorder="1" applyAlignment="1" applyProtection="1">
      <alignment horizontal="center" vertical="center"/>
      <protection/>
    </xf>
    <xf numFmtId="0" fontId="2" fillId="39" borderId="30" xfId="59" applyFont="1" applyFill="1" applyBorder="1" applyAlignment="1" applyProtection="1">
      <alignment horizontal="center" vertical="center"/>
      <protection/>
    </xf>
    <xf numFmtId="0" fontId="2" fillId="39" borderId="31" xfId="59" applyFont="1" applyFill="1" applyBorder="1" applyAlignment="1" applyProtection="1">
      <alignment horizontal="center" vertical="center"/>
      <protection/>
    </xf>
    <xf numFmtId="0" fontId="2" fillId="39" borderId="32" xfId="59" applyFont="1" applyFill="1" applyBorder="1" applyAlignment="1" applyProtection="1">
      <alignment horizontal="center" vertical="center"/>
      <protection/>
    </xf>
    <xf numFmtId="0" fontId="2" fillId="39" borderId="33" xfId="59" applyFont="1" applyFill="1" applyBorder="1" applyAlignment="1" applyProtection="1">
      <alignment horizontal="center" vertical="center"/>
      <protection/>
    </xf>
    <xf numFmtId="0" fontId="2" fillId="39" borderId="34" xfId="59" applyFont="1" applyFill="1" applyBorder="1" applyAlignment="1" applyProtection="1">
      <alignment horizontal="center" vertical="center"/>
      <protection/>
    </xf>
    <xf numFmtId="0" fontId="2" fillId="0" borderId="11" xfId="60" applyFont="1" applyBorder="1" applyAlignment="1" applyProtection="1">
      <alignment horizontal="right" vertical="center"/>
      <protection/>
    </xf>
    <xf numFmtId="0" fontId="2" fillId="37" borderId="10" xfId="59" applyFont="1" applyFill="1" applyBorder="1" applyAlignment="1" applyProtection="1">
      <alignment horizontal="center" vertical="center" wrapText="1"/>
      <protection/>
    </xf>
    <xf numFmtId="44" fontId="7" fillId="0" borderId="21" xfId="59" applyNumberFormat="1" applyFont="1" applyBorder="1" applyAlignment="1" applyProtection="1">
      <alignment horizontal="center" vertical="center"/>
      <protection/>
    </xf>
    <xf numFmtId="44" fontId="7" fillId="0" borderId="20" xfId="59" applyNumberFormat="1" applyFont="1" applyBorder="1" applyAlignment="1" applyProtection="1">
      <alignment horizontal="center" vertical="center"/>
      <protection/>
    </xf>
    <xf numFmtId="2" fontId="0" fillId="0" borderId="10" xfId="59" applyNumberFormat="1" applyFont="1" applyFill="1" applyBorder="1" applyAlignment="1" applyProtection="1">
      <alignment horizontal="center" vertical="center"/>
      <protection/>
    </xf>
    <xf numFmtId="169" fontId="0" fillId="0" borderId="10" xfId="59" applyNumberFormat="1" applyFont="1" applyBorder="1" applyAlignment="1" applyProtection="1">
      <alignment vertical="center"/>
      <protection/>
    </xf>
    <xf numFmtId="44" fontId="0" fillId="0" borderId="15" xfId="59" applyNumberFormat="1" applyFont="1" applyFill="1" applyBorder="1" applyAlignment="1" applyProtection="1">
      <alignment horizontal="right" vertical="center" wrapText="1"/>
      <protection/>
    </xf>
    <xf numFmtId="44" fontId="0" fillId="0" borderId="35" xfId="59" applyNumberFormat="1" applyFont="1" applyFill="1" applyBorder="1" applyAlignment="1" applyProtection="1">
      <alignment horizontal="right" vertical="center" wrapText="1"/>
      <protection/>
    </xf>
    <xf numFmtId="44" fontId="0" fillId="0" borderId="16" xfId="59" applyNumberFormat="1" applyFont="1" applyFill="1" applyBorder="1" applyAlignment="1" applyProtection="1">
      <alignment horizontal="righ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Percent 2" xfId="65"/>
    <cellStyle name="Title" xfId="66"/>
    <cellStyle name="Total" xfId="67"/>
    <cellStyle name="Warning Text" xfId="68"/>
  </cellStyles>
  <dxfs count="6">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74"/>
  <sheetViews>
    <sheetView tabSelected="1" zoomScale="70" zoomScaleNormal="70" zoomScaleSheetLayoutView="85" workbookViewId="0" topLeftCell="A1">
      <selection activeCell="D30" sqref="D30"/>
    </sheetView>
  </sheetViews>
  <sheetFormatPr defaultColWidth="9.140625" defaultRowHeight="12.75"/>
  <cols>
    <col min="1" max="1" width="6.140625" style="1" customWidth="1"/>
    <col min="2" max="2" width="6.7109375" style="2" customWidth="1"/>
    <col min="3" max="3" width="3.28125" style="1" customWidth="1"/>
    <col min="4" max="4" width="113.00390625" style="1" customWidth="1"/>
    <col min="5" max="5" width="10.7109375" style="85" customWidth="1"/>
    <col min="6" max="6" width="10.28125" style="85" bestFit="1" customWidth="1"/>
    <col min="7" max="8" width="15.7109375" style="6" customWidth="1"/>
    <col min="9" max="9" width="19.00390625" style="1" customWidth="1"/>
    <col min="10" max="10" width="15.7109375" style="22" customWidth="1"/>
    <col min="11" max="11" width="9.140625" style="10" customWidth="1"/>
    <col min="12" max="16384" width="9.140625" style="1" customWidth="1"/>
  </cols>
  <sheetData>
    <row r="1" spans="1:10" ht="26.25" customHeight="1" thickBot="1">
      <c r="A1" s="148" t="s">
        <v>96</v>
      </c>
      <c r="B1" s="148"/>
      <c r="C1" s="148"/>
      <c r="D1" s="148"/>
      <c r="E1" s="148"/>
      <c r="F1" s="148"/>
      <c r="G1" s="148"/>
      <c r="H1" s="148"/>
      <c r="I1" s="148"/>
      <c r="J1" s="148"/>
    </row>
    <row r="2" spans="1:10" ht="45" customHeight="1" thickBot="1">
      <c r="A2" s="135" t="s">
        <v>6</v>
      </c>
      <c r="B2" s="136"/>
      <c r="C2" s="136"/>
      <c r="D2" s="136"/>
      <c r="E2" s="136"/>
      <c r="F2" s="136"/>
      <c r="G2" s="136"/>
      <c r="H2" s="136"/>
      <c r="I2" s="136"/>
      <c r="J2" s="137"/>
    </row>
    <row r="3" spans="1:10" ht="27.75" customHeight="1">
      <c r="A3" s="100" t="s">
        <v>173</v>
      </c>
      <c r="B3" s="101"/>
      <c r="C3" s="101"/>
      <c r="D3" s="101"/>
      <c r="E3" s="101"/>
      <c r="F3" s="101"/>
      <c r="G3" s="101"/>
      <c r="H3" s="101"/>
      <c r="I3" s="101"/>
      <c r="J3" s="102"/>
    </row>
    <row r="4" spans="1:10" ht="15" customHeight="1">
      <c r="A4" s="103"/>
      <c r="B4" s="101"/>
      <c r="C4" s="101"/>
      <c r="D4" s="101"/>
      <c r="E4" s="101"/>
      <c r="F4" s="101"/>
      <c r="G4" s="101"/>
      <c r="H4" s="101"/>
      <c r="I4" s="101"/>
      <c r="J4" s="102"/>
    </row>
    <row r="5" spans="1:10" ht="15" customHeight="1">
      <c r="A5" s="103"/>
      <c r="B5" s="101"/>
      <c r="C5" s="101"/>
      <c r="D5" s="101"/>
      <c r="E5" s="101"/>
      <c r="F5" s="101"/>
      <c r="G5" s="101"/>
      <c r="H5" s="101"/>
      <c r="I5" s="101"/>
      <c r="J5" s="102"/>
    </row>
    <row r="6" spans="1:10" ht="18.75" customHeight="1">
      <c r="A6" s="103"/>
      <c r="B6" s="101"/>
      <c r="C6" s="101"/>
      <c r="D6" s="101"/>
      <c r="E6" s="101"/>
      <c r="F6" s="101"/>
      <c r="G6" s="101"/>
      <c r="H6" s="101"/>
      <c r="I6" s="101"/>
      <c r="J6" s="102"/>
    </row>
    <row r="7" spans="1:10" ht="15" customHeight="1">
      <c r="A7" s="103"/>
      <c r="B7" s="101"/>
      <c r="C7" s="101"/>
      <c r="D7" s="101"/>
      <c r="E7" s="101"/>
      <c r="F7" s="101"/>
      <c r="G7" s="101"/>
      <c r="H7" s="101"/>
      <c r="I7" s="101"/>
      <c r="J7" s="102"/>
    </row>
    <row r="8" spans="1:11" s="3" customFormat="1" ht="15" customHeight="1">
      <c r="A8" s="103"/>
      <c r="B8" s="101"/>
      <c r="C8" s="101"/>
      <c r="D8" s="101"/>
      <c r="E8" s="101"/>
      <c r="F8" s="101"/>
      <c r="G8" s="101"/>
      <c r="H8" s="101"/>
      <c r="I8" s="101"/>
      <c r="J8" s="102"/>
      <c r="K8" s="11"/>
    </row>
    <row r="9" spans="1:11" s="3" customFormat="1" ht="15" customHeight="1">
      <c r="A9" s="103"/>
      <c r="B9" s="101"/>
      <c r="C9" s="101"/>
      <c r="D9" s="101"/>
      <c r="E9" s="101"/>
      <c r="F9" s="101"/>
      <c r="G9" s="101"/>
      <c r="H9" s="101"/>
      <c r="I9" s="101"/>
      <c r="J9" s="102"/>
      <c r="K9" s="11"/>
    </row>
    <row r="10" spans="1:11" s="3" customFormat="1" ht="15" customHeight="1">
      <c r="A10" s="103"/>
      <c r="B10" s="101"/>
      <c r="C10" s="101"/>
      <c r="D10" s="101"/>
      <c r="E10" s="101"/>
      <c r="F10" s="101"/>
      <c r="G10" s="101"/>
      <c r="H10" s="101"/>
      <c r="I10" s="101"/>
      <c r="J10" s="102"/>
      <c r="K10" s="11"/>
    </row>
    <row r="11" spans="1:11" s="3" customFormat="1" ht="15" customHeight="1">
      <c r="A11" s="103"/>
      <c r="B11" s="101"/>
      <c r="C11" s="101"/>
      <c r="D11" s="101"/>
      <c r="E11" s="101"/>
      <c r="F11" s="101"/>
      <c r="G11" s="101"/>
      <c r="H11" s="101"/>
      <c r="I11" s="101"/>
      <c r="J11" s="102"/>
      <c r="K11" s="11"/>
    </row>
    <row r="12" spans="1:11" s="3" customFormat="1" ht="15" customHeight="1">
      <c r="A12" s="103"/>
      <c r="B12" s="101"/>
      <c r="C12" s="101"/>
      <c r="D12" s="101"/>
      <c r="E12" s="101"/>
      <c r="F12" s="101"/>
      <c r="G12" s="101"/>
      <c r="H12" s="101"/>
      <c r="I12" s="101"/>
      <c r="J12" s="102"/>
      <c r="K12" s="11"/>
    </row>
    <row r="13" spans="1:11" s="3" customFormat="1" ht="15" customHeight="1">
      <c r="A13" s="103"/>
      <c r="B13" s="101"/>
      <c r="C13" s="101"/>
      <c r="D13" s="101"/>
      <c r="E13" s="101"/>
      <c r="F13" s="101"/>
      <c r="G13" s="101"/>
      <c r="H13" s="101"/>
      <c r="I13" s="101"/>
      <c r="J13" s="102"/>
      <c r="K13" s="11"/>
    </row>
    <row r="14" spans="1:11" s="3" customFormat="1" ht="15" customHeight="1" hidden="1">
      <c r="A14" s="103"/>
      <c r="B14" s="101"/>
      <c r="C14" s="101"/>
      <c r="D14" s="101"/>
      <c r="E14" s="101"/>
      <c r="F14" s="101"/>
      <c r="G14" s="101"/>
      <c r="H14" s="101"/>
      <c r="I14" s="101"/>
      <c r="J14" s="102"/>
      <c r="K14" s="11"/>
    </row>
    <row r="15" spans="1:11" s="3" customFormat="1" ht="15" customHeight="1" hidden="1">
      <c r="A15" s="103"/>
      <c r="B15" s="101"/>
      <c r="C15" s="101"/>
      <c r="D15" s="101"/>
      <c r="E15" s="101"/>
      <c r="F15" s="101"/>
      <c r="G15" s="101"/>
      <c r="H15" s="101"/>
      <c r="I15" s="101"/>
      <c r="J15" s="102"/>
      <c r="K15" s="11"/>
    </row>
    <row r="16" spans="1:11" s="3" customFormat="1" ht="15" customHeight="1" hidden="1">
      <c r="A16" s="103"/>
      <c r="B16" s="101"/>
      <c r="C16" s="101"/>
      <c r="D16" s="101"/>
      <c r="E16" s="101"/>
      <c r="F16" s="101"/>
      <c r="G16" s="101"/>
      <c r="H16" s="101"/>
      <c r="I16" s="101"/>
      <c r="J16" s="102"/>
      <c r="K16" s="11"/>
    </row>
    <row r="17" spans="1:11" s="3" customFormat="1" ht="15" customHeight="1" hidden="1">
      <c r="A17" s="103"/>
      <c r="B17" s="101"/>
      <c r="C17" s="101"/>
      <c r="D17" s="101"/>
      <c r="E17" s="101"/>
      <c r="F17" s="101"/>
      <c r="G17" s="101"/>
      <c r="H17" s="101"/>
      <c r="I17" s="101"/>
      <c r="J17" s="102"/>
      <c r="K17" s="11"/>
    </row>
    <row r="18" spans="1:11" s="3" customFormat="1" ht="15" customHeight="1">
      <c r="A18" s="103"/>
      <c r="B18" s="101"/>
      <c r="C18" s="101"/>
      <c r="D18" s="101"/>
      <c r="E18" s="101"/>
      <c r="F18" s="101"/>
      <c r="G18" s="101"/>
      <c r="H18" s="101"/>
      <c r="I18" s="101"/>
      <c r="J18" s="102"/>
      <c r="K18" s="11"/>
    </row>
    <row r="19" spans="1:10" ht="69.75" customHeight="1" thickBot="1">
      <c r="A19" s="104"/>
      <c r="B19" s="105"/>
      <c r="C19" s="105"/>
      <c r="D19" s="105"/>
      <c r="E19" s="105"/>
      <c r="F19" s="105"/>
      <c r="G19" s="105"/>
      <c r="H19" s="105"/>
      <c r="I19" s="105"/>
      <c r="J19" s="106"/>
    </row>
    <row r="20" spans="1:10" ht="51" customHeight="1" thickBot="1">
      <c r="A20" s="127" t="s">
        <v>7</v>
      </c>
      <c r="B20" s="128"/>
      <c r="C20" s="128"/>
      <c r="D20" s="128"/>
      <c r="E20" s="128"/>
      <c r="F20" s="128"/>
      <c r="G20" s="129"/>
      <c r="H20" s="150">
        <f>I166</f>
        <v>150000</v>
      </c>
      <c r="I20" s="150"/>
      <c r="J20" s="151"/>
    </row>
    <row r="21" spans="1:10" ht="29.25" customHeight="1">
      <c r="A21" s="25"/>
      <c r="B21" s="25"/>
      <c r="C21" s="25"/>
      <c r="D21" s="25"/>
      <c r="E21" s="84"/>
      <c r="F21" s="84"/>
      <c r="G21" s="26"/>
      <c r="H21" s="26"/>
      <c r="I21" s="25"/>
      <c r="J21" s="5"/>
    </row>
    <row r="22" spans="1:10" ht="30" customHeight="1">
      <c r="A22" s="142" t="s">
        <v>0</v>
      </c>
      <c r="B22" s="143"/>
      <c r="C22" s="144"/>
      <c r="D22" s="141" t="s">
        <v>1</v>
      </c>
      <c r="E22" s="140" t="s">
        <v>10</v>
      </c>
      <c r="F22" s="141" t="s">
        <v>2</v>
      </c>
      <c r="G22" s="89" t="s">
        <v>174</v>
      </c>
      <c r="H22" s="89" t="s">
        <v>175</v>
      </c>
      <c r="I22" s="91" t="s">
        <v>176</v>
      </c>
      <c r="J22" s="149" t="s">
        <v>20</v>
      </c>
    </row>
    <row r="23" spans="1:10" ht="27.75" customHeight="1">
      <c r="A23" s="145"/>
      <c r="B23" s="146"/>
      <c r="C23" s="147"/>
      <c r="D23" s="141"/>
      <c r="E23" s="140"/>
      <c r="F23" s="141"/>
      <c r="G23" s="90"/>
      <c r="H23" s="90"/>
      <c r="I23" s="92"/>
      <c r="J23" s="149"/>
    </row>
    <row r="24" spans="1:10" ht="17.25" customHeight="1">
      <c r="A24" s="107" t="s">
        <v>17</v>
      </c>
      <c r="B24" s="107"/>
      <c r="C24" s="107"/>
      <c r="D24" s="107"/>
      <c r="E24" s="107"/>
      <c r="F24" s="107"/>
      <c r="G24" s="107"/>
      <c r="H24" s="107"/>
      <c r="I24" s="107"/>
      <c r="J24" s="107"/>
    </row>
    <row r="25" spans="1:10" ht="19.5" customHeight="1">
      <c r="A25" s="64" t="s">
        <v>24</v>
      </c>
      <c r="B25" s="93">
        <v>1</v>
      </c>
      <c r="C25" s="94"/>
      <c r="D25" s="57" t="s">
        <v>3</v>
      </c>
      <c r="E25" s="35"/>
      <c r="F25" s="35"/>
      <c r="G25" s="36"/>
      <c r="H25" s="37"/>
      <c r="I25" s="38"/>
      <c r="J25" s="39"/>
    </row>
    <row r="26" spans="1:10" ht="19.5" customHeight="1">
      <c r="A26" s="61"/>
      <c r="B26" s="133" t="s">
        <v>55</v>
      </c>
      <c r="C26" s="134"/>
      <c r="D26" s="42" t="s">
        <v>83</v>
      </c>
      <c r="E26" s="78"/>
      <c r="F26" s="63"/>
      <c r="G26" s="43"/>
      <c r="H26" s="44" t="s">
        <v>19</v>
      </c>
      <c r="I26" s="69"/>
      <c r="J26" s="45" t="s">
        <v>97</v>
      </c>
    </row>
    <row r="27" spans="1:10" ht="19.5" customHeight="1">
      <c r="A27" s="61"/>
      <c r="B27" s="133" t="s">
        <v>56</v>
      </c>
      <c r="C27" s="134"/>
      <c r="D27" s="41" t="s">
        <v>90</v>
      </c>
      <c r="E27" s="62">
        <v>1</v>
      </c>
      <c r="F27" s="63" t="s">
        <v>11</v>
      </c>
      <c r="G27" s="27"/>
      <c r="H27" s="7">
        <f>IF(ISERROR(G27*1),"Text in RATE",IF(G27&lt;0,"Negative RATE",IF(ISERROR(E27*1),ROUND(G27,2),ROUND(ROUND(G27,2)*E27,2))))</f>
        <v>0</v>
      </c>
      <c r="I27" s="69"/>
      <c r="J27" s="45" t="s">
        <v>98</v>
      </c>
    </row>
    <row r="28" spans="1:10" ht="19.5" customHeight="1">
      <c r="A28" s="61"/>
      <c r="B28" s="133" t="s">
        <v>57</v>
      </c>
      <c r="C28" s="134"/>
      <c r="D28" s="41" t="s">
        <v>88</v>
      </c>
      <c r="E28" s="62">
        <v>100</v>
      </c>
      <c r="F28" s="63" t="s">
        <v>26</v>
      </c>
      <c r="G28" s="27"/>
      <c r="H28" s="7">
        <f>IF(ISERROR(G28*1),"Text in RATE",IF(G28&lt;0,"Negative RATE",IF(ISERROR(E28*1),ROUND(G28,2),ROUND(ROUND(G28,2)*E28,2))))</f>
        <v>0</v>
      </c>
      <c r="I28" s="69"/>
      <c r="J28" s="45" t="s">
        <v>158</v>
      </c>
    </row>
    <row r="29" spans="1:10" ht="19.5" customHeight="1">
      <c r="A29" s="76"/>
      <c r="B29" s="133" t="s">
        <v>58</v>
      </c>
      <c r="C29" s="134"/>
      <c r="D29" s="41" t="s">
        <v>29</v>
      </c>
      <c r="E29" s="78"/>
      <c r="F29" s="63"/>
      <c r="G29" s="47"/>
      <c r="H29" s="44" t="s">
        <v>19</v>
      </c>
      <c r="I29" s="69"/>
      <c r="J29" s="45" t="s">
        <v>99</v>
      </c>
    </row>
    <row r="30" spans="1:10" ht="19.5" customHeight="1">
      <c r="A30" s="76"/>
      <c r="B30" s="133" t="s">
        <v>178</v>
      </c>
      <c r="C30" s="134"/>
      <c r="D30" s="41" t="s">
        <v>159</v>
      </c>
      <c r="E30" s="78"/>
      <c r="F30" s="63"/>
      <c r="G30" s="47"/>
      <c r="H30" s="44" t="s">
        <v>19</v>
      </c>
      <c r="I30" s="69"/>
      <c r="J30" s="45" t="s">
        <v>160</v>
      </c>
    </row>
    <row r="31" spans="1:10" ht="19.5" customHeight="1">
      <c r="A31" s="76"/>
      <c r="B31" s="133"/>
      <c r="C31" s="134"/>
      <c r="D31" s="41" t="s">
        <v>177</v>
      </c>
      <c r="E31" s="62">
        <v>1</v>
      </c>
      <c r="F31" s="63" t="s">
        <v>11</v>
      </c>
      <c r="G31" s="27">
        <v>150000</v>
      </c>
      <c r="H31" s="7">
        <f>IF(ISERROR(G31*1),"Text in RATE",IF(G31&lt;0,"Negative RATE",IF(ISERROR(E31*1),ROUND(G31,2),ROUND(ROUND(G31,2)*E31,2))))</f>
        <v>150000</v>
      </c>
      <c r="I31" s="69"/>
      <c r="J31" s="45" t="s">
        <v>165</v>
      </c>
    </row>
    <row r="32" spans="1:10" ht="19.5" customHeight="1">
      <c r="A32" s="76"/>
      <c r="B32" s="152" t="s">
        <v>179</v>
      </c>
      <c r="C32" s="152"/>
      <c r="D32" s="41" t="s">
        <v>169</v>
      </c>
      <c r="E32" s="62">
        <v>450</v>
      </c>
      <c r="F32" s="63" t="s">
        <v>164</v>
      </c>
      <c r="G32" s="27"/>
      <c r="H32" s="7">
        <f>IF(ISERROR(G32*1),"Text in RATE",IF(G32&lt;0,"Negative RATE",IF(ISERROR(E32*1),ROUND(G32,2),ROUND(ROUND(G32,2)*E32,2))))</f>
        <v>0</v>
      </c>
      <c r="I32" s="69"/>
      <c r="J32" s="45" t="s">
        <v>166</v>
      </c>
    </row>
    <row r="33" spans="1:10" ht="35.25" customHeight="1">
      <c r="A33" s="66"/>
      <c r="B33" s="67"/>
      <c r="C33" s="67"/>
      <c r="D33" s="68"/>
      <c r="E33" s="88" t="s">
        <v>9</v>
      </c>
      <c r="F33" s="88"/>
      <c r="G33" s="88"/>
      <c r="H33" s="88"/>
      <c r="I33" s="48">
        <f>SUM(H27:H32)</f>
        <v>150000</v>
      </c>
      <c r="J33" s="70"/>
    </row>
    <row r="34" spans="1:10" ht="19.5" customHeight="1">
      <c r="A34" s="108" t="s">
        <v>18</v>
      </c>
      <c r="B34" s="108"/>
      <c r="C34" s="108"/>
      <c r="D34" s="108"/>
      <c r="E34" s="107"/>
      <c r="F34" s="107"/>
      <c r="G34" s="107"/>
      <c r="H34" s="107"/>
      <c r="I34" s="107"/>
      <c r="J34" s="107"/>
    </row>
    <row r="35" spans="1:10" ht="19.5" customHeight="1">
      <c r="A35" s="64" t="s">
        <v>15</v>
      </c>
      <c r="B35" s="138">
        <v>2</v>
      </c>
      <c r="C35" s="139"/>
      <c r="D35" s="57" t="s">
        <v>4</v>
      </c>
      <c r="E35" s="79"/>
      <c r="F35" s="80"/>
      <c r="G35" s="50"/>
      <c r="H35" s="37"/>
      <c r="I35" s="38"/>
      <c r="J35" s="39"/>
    </row>
    <row r="36" spans="1:10" ht="19.5" customHeight="1">
      <c r="A36" s="61"/>
      <c r="B36" s="133" t="s">
        <v>55</v>
      </c>
      <c r="C36" s="134"/>
      <c r="D36" s="41" t="s">
        <v>22</v>
      </c>
      <c r="E36" s="81"/>
      <c r="F36" s="82"/>
      <c r="G36" s="71"/>
      <c r="H36" s="72"/>
      <c r="I36" s="69"/>
      <c r="J36" s="73"/>
    </row>
    <row r="37" spans="1:10" ht="19.5" customHeight="1">
      <c r="A37" s="61"/>
      <c r="B37" s="133"/>
      <c r="C37" s="134"/>
      <c r="D37" s="41" t="s">
        <v>180</v>
      </c>
      <c r="E37" s="62">
        <v>1</v>
      </c>
      <c r="F37" s="63" t="s">
        <v>11</v>
      </c>
      <c r="G37" s="27"/>
      <c r="H37" s="7">
        <f aca="true" t="shared" si="0" ref="H37:H43">IF(ISERROR(G37*1),"Text in RATE",IF(G37&lt;0,"Negative RATE",IF(ISERROR(E37*1),ROUND(G37,2),ROUND(ROUND(G37,2)*E37,2))))</f>
        <v>0</v>
      </c>
      <c r="I37" s="69"/>
      <c r="J37" s="45" t="s">
        <v>100</v>
      </c>
    </row>
    <row r="38" spans="1:10" ht="19.5" customHeight="1">
      <c r="A38" s="61"/>
      <c r="B38" s="133"/>
      <c r="C38" s="134"/>
      <c r="D38" s="41" t="s">
        <v>181</v>
      </c>
      <c r="E38" s="62">
        <v>1</v>
      </c>
      <c r="F38" s="63" t="s">
        <v>11</v>
      </c>
      <c r="G38" s="27"/>
      <c r="H38" s="7">
        <f t="shared" si="0"/>
        <v>0</v>
      </c>
      <c r="I38" s="69"/>
      <c r="J38" s="45" t="s">
        <v>100</v>
      </c>
    </row>
    <row r="39" spans="1:10" ht="19.5" customHeight="1">
      <c r="A39" s="61"/>
      <c r="B39" s="133"/>
      <c r="C39" s="134"/>
      <c r="D39" s="41" t="s">
        <v>182</v>
      </c>
      <c r="E39" s="62">
        <v>1</v>
      </c>
      <c r="F39" s="63" t="s">
        <v>11</v>
      </c>
      <c r="G39" s="27"/>
      <c r="H39" s="51">
        <f t="shared" si="0"/>
        <v>0</v>
      </c>
      <c r="I39" s="69"/>
      <c r="J39" s="45" t="s">
        <v>100</v>
      </c>
    </row>
    <row r="40" spans="1:10" ht="19.5" customHeight="1">
      <c r="A40" s="61"/>
      <c r="B40" s="133" t="s">
        <v>56</v>
      </c>
      <c r="C40" s="134"/>
      <c r="D40" s="41" t="s">
        <v>27</v>
      </c>
      <c r="E40" s="62">
        <v>1</v>
      </c>
      <c r="F40" s="63" t="s">
        <v>26</v>
      </c>
      <c r="G40" s="27"/>
      <c r="H40" s="7">
        <f t="shared" si="0"/>
        <v>0</v>
      </c>
      <c r="I40" s="69"/>
      <c r="J40" s="52" t="s">
        <v>101</v>
      </c>
    </row>
    <row r="41" spans="1:10" ht="19.5" customHeight="1">
      <c r="A41" s="61"/>
      <c r="B41" s="133" t="s">
        <v>57</v>
      </c>
      <c r="C41" s="134"/>
      <c r="D41" s="41" t="s">
        <v>21</v>
      </c>
      <c r="E41" s="62">
        <v>1</v>
      </c>
      <c r="F41" s="63" t="s">
        <v>11</v>
      </c>
      <c r="G41" s="27"/>
      <c r="H41" s="7">
        <f t="shared" si="0"/>
        <v>0</v>
      </c>
      <c r="I41" s="69"/>
      <c r="J41" s="52" t="s">
        <v>102</v>
      </c>
    </row>
    <row r="42" spans="1:10" ht="19.5" customHeight="1">
      <c r="A42" s="61"/>
      <c r="B42" s="133" t="s">
        <v>58</v>
      </c>
      <c r="C42" s="134"/>
      <c r="D42" s="41" t="s">
        <v>25</v>
      </c>
      <c r="E42" s="62">
        <v>1</v>
      </c>
      <c r="F42" s="63" t="s">
        <v>11</v>
      </c>
      <c r="G42" s="27"/>
      <c r="H42" s="7">
        <f t="shared" si="0"/>
        <v>0</v>
      </c>
      <c r="I42" s="69"/>
      <c r="J42" s="45" t="s">
        <v>103</v>
      </c>
    </row>
    <row r="43" spans="1:10" ht="19.5" customHeight="1">
      <c r="A43" s="61"/>
      <c r="B43" s="133" t="s">
        <v>178</v>
      </c>
      <c r="C43" s="134"/>
      <c r="D43" s="41" t="s">
        <v>28</v>
      </c>
      <c r="E43" s="62">
        <v>1</v>
      </c>
      <c r="F43" s="63" t="s">
        <v>11</v>
      </c>
      <c r="G43" s="27"/>
      <c r="H43" s="7">
        <f t="shared" si="0"/>
        <v>0</v>
      </c>
      <c r="I43" s="69"/>
      <c r="J43" s="45" t="s">
        <v>104</v>
      </c>
    </row>
    <row r="44" spans="1:10" ht="19.5" customHeight="1">
      <c r="A44" s="61"/>
      <c r="B44" s="152" t="s">
        <v>179</v>
      </c>
      <c r="C44" s="152"/>
      <c r="D44" s="53" t="s">
        <v>237</v>
      </c>
      <c r="E44" s="81"/>
      <c r="F44" s="82"/>
      <c r="G44" s="74"/>
      <c r="H44" s="72"/>
      <c r="I44" s="69"/>
      <c r="J44" s="75"/>
    </row>
    <row r="45" spans="1:10" ht="19.5" customHeight="1">
      <c r="A45" s="61"/>
      <c r="B45" s="133"/>
      <c r="C45" s="134"/>
      <c r="D45" s="41" t="s">
        <v>183</v>
      </c>
      <c r="E45" s="78"/>
      <c r="F45" s="63"/>
      <c r="G45" s="43"/>
      <c r="H45" s="44" t="s">
        <v>77</v>
      </c>
      <c r="I45" s="69"/>
      <c r="J45" s="52" t="s">
        <v>105</v>
      </c>
    </row>
    <row r="46" spans="1:10" ht="19.5" customHeight="1">
      <c r="A46" s="61"/>
      <c r="B46" s="133"/>
      <c r="C46" s="134"/>
      <c r="D46" s="41" t="s">
        <v>184</v>
      </c>
      <c r="E46" s="78"/>
      <c r="F46" s="63"/>
      <c r="G46" s="43"/>
      <c r="H46" s="44" t="s">
        <v>19</v>
      </c>
      <c r="I46" s="69"/>
      <c r="J46" s="45" t="s">
        <v>106</v>
      </c>
    </row>
    <row r="47" spans="1:11" ht="19.5" customHeight="1">
      <c r="A47" s="61"/>
      <c r="B47" s="133"/>
      <c r="C47" s="134"/>
      <c r="D47" s="41" t="s">
        <v>185</v>
      </c>
      <c r="E47" s="78"/>
      <c r="F47" s="63"/>
      <c r="G47" s="43"/>
      <c r="H47" s="44" t="s">
        <v>19</v>
      </c>
      <c r="I47" s="69"/>
      <c r="J47" s="45" t="s">
        <v>93</v>
      </c>
      <c r="K47" s="20"/>
    </row>
    <row r="48" spans="1:11" ht="19.5" customHeight="1">
      <c r="A48" s="61"/>
      <c r="B48" s="133"/>
      <c r="C48" s="134"/>
      <c r="D48" s="41" t="s">
        <v>186</v>
      </c>
      <c r="E48" s="78"/>
      <c r="F48" s="63"/>
      <c r="G48" s="43"/>
      <c r="H48" s="44" t="s">
        <v>19</v>
      </c>
      <c r="I48" s="69"/>
      <c r="J48" s="45" t="s">
        <v>107</v>
      </c>
      <c r="K48" s="20"/>
    </row>
    <row r="49" spans="1:11" ht="19.5" customHeight="1">
      <c r="A49" s="61"/>
      <c r="B49" s="133"/>
      <c r="C49" s="134"/>
      <c r="D49" s="41" t="s">
        <v>187</v>
      </c>
      <c r="E49" s="78"/>
      <c r="F49" s="63"/>
      <c r="G49" s="43"/>
      <c r="H49" s="44" t="s">
        <v>19</v>
      </c>
      <c r="I49" s="69"/>
      <c r="J49" s="52" t="s">
        <v>108</v>
      </c>
      <c r="K49" s="20"/>
    </row>
    <row r="50" spans="1:11" ht="19.5" customHeight="1">
      <c r="A50" s="61"/>
      <c r="B50" s="133"/>
      <c r="C50" s="134"/>
      <c r="D50" s="41" t="s">
        <v>188</v>
      </c>
      <c r="E50" s="78"/>
      <c r="F50" s="63"/>
      <c r="G50" s="43"/>
      <c r="H50" s="44" t="s">
        <v>19</v>
      </c>
      <c r="I50" s="69"/>
      <c r="J50" s="52" t="s">
        <v>109</v>
      </c>
      <c r="K50" s="20"/>
    </row>
    <row r="51" spans="1:10" ht="19.5" customHeight="1">
      <c r="A51" s="61"/>
      <c r="B51" s="152" t="s">
        <v>189</v>
      </c>
      <c r="C51" s="152"/>
      <c r="D51" s="41" t="s">
        <v>89</v>
      </c>
      <c r="E51" s="62">
        <v>1</v>
      </c>
      <c r="F51" s="63" t="s">
        <v>11</v>
      </c>
      <c r="G51" s="27"/>
      <c r="H51" s="7">
        <f>IF(ISERROR(G51*1),"Text in RATE",IF(G51&lt;0,"Negative RATE",IF(ISERROR(E51*1),ROUND(G51,2),ROUND(ROUND(G51,2)*E51,2))))</f>
        <v>0</v>
      </c>
      <c r="I51" s="69"/>
      <c r="J51" s="45" t="s">
        <v>110</v>
      </c>
    </row>
    <row r="52" spans="1:10" ht="35.25" customHeight="1">
      <c r="A52" s="66"/>
      <c r="B52" s="67"/>
      <c r="C52" s="67"/>
      <c r="D52" s="68"/>
      <c r="E52" s="88" t="s">
        <v>9</v>
      </c>
      <c r="F52" s="88"/>
      <c r="G52" s="88"/>
      <c r="H52" s="88"/>
      <c r="I52" s="55">
        <f>SUM(H37:H51)</f>
        <v>0</v>
      </c>
      <c r="J52" s="69"/>
    </row>
    <row r="53" spans="1:10" ht="19.5" customHeight="1">
      <c r="A53" s="108" t="s">
        <v>167</v>
      </c>
      <c r="B53" s="108"/>
      <c r="C53" s="108"/>
      <c r="D53" s="108"/>
      <c r="E53" s="107"/>
      <c r="F53" s="107"/>
      <c r="G53" s="107"/>
      <c r="H53" s="107"/>
      <c r="I53" s="107"/>
      <c r="J53" s="107"/>
    </row>
    <row r="54" spans="1:10" ht="19.5" customHeight="1">
      <c r="A54" s="64" t="s">
        <v>23</v>
      </c>
      <c r="B54" s="138">
        <v>3</v>
      </c>
      <c r="C54" s="139"/>
      <c r="D54" s="34" t="s">
        <v>168</v>
      </c>
      <c r="E54" s="58"/>
      <c r="F54" s="80"/>
      <c r="G54" s="50"/>
      <c r="H54" s="37"/>
      <c r="I54" s="38"/>
      <c r="J54" s="39"/>
    </row>
    <row r="55" spans="1:10" ht="19.5" customHeight="1">
      <c r="A55" s="46"/>
      <c r="B55" s="133" t="s">
        <v>55</v>
      </c>
      <c r="C55" s="134"/>
      <c r="D55" s="41" t="s">
        <v>167</v>
      </c>
      <c r="E55" s="81"/>
      <c r="F55" s="82"/>
      <c r="G55" s="74"/>
      <c r="H55" s="72"/>
      <c r="I55" s="69"/>
      <c r="J55" s="75"/>
    </row>
    <row r="56" spans="1:10" ht="19.5" customHeight="1">
      <c r="A56" s="46"/>
      <c r="B56" s="133"/>
      <c r="C56" s="134"/>
      <c r="D56" s="41" t="s">
        <v>190</v>
      </c>
      <c r="E56" s="78"/>
      <c r="F56" s="63"/>
      <c r="G56" s="43"/>
      <c r="H56" s="44" t="s">
        <v>19</v>
      </c>
      <c r="I56" s="153"/>
      <c r="J56" s="45" t="s">
        <v>111</v>
      </c>
    </row>
    <row r="57" spans="1:10" ht="35.25" customHeight="1">
      <c r="A57" s="66"/>
      <c r="B57" s="67"/>
      <c r="C57" s="67"/>
      <c r="D57" s="68"/>
      <c r="E57" s="88" t="s">
        <v>9</v>
      </c>
      <c r="F57" s="88"/>
      <c r="G57" s="88"/>
      <c r="H57" s="88"/>
      <c r="I57" s="49"/>
      <c r="J57" s="49"/>
    </row>
    <row r="58" spans="1:10" ht="19.5" customHeight="1">
      <c r="A58" s="107" t="s">
        <v>35</v>
      </c>
      <c r="B58" s="107"/>
      <c r="C58" s="107"/>
      <c r="D58" s="107"/>
      <c r="E58" s="107"/>
      <c r="F58" s="107"/>
      <c r="G58" s="107"/>
      <c r="H58" s="107"/>
      <c r="I58" s="107"/>
      <c r="J58" s="107"/>
    </row>
    <row r="59" spans="1:10" ht="19.5" customHeight="1">
      <c r="A59" s="33" t="s">
        <v>24</v>
      </c>
      <c r="B59" s="138">
        <v>4.1</v>
      </c>
      <c r="C59" s="139"/>
      <c r="D59" s="34" t="s">
        <v>36</v>
      </c>
      <c r="E59" s="58"/>
      <c r="F59" s="58"/>
      <c r="G59" s="50"/>
      <c r="H59" s="50"/>
      <c r="I59" s="57"/>
      <c r="J59" s="58"/>
    </row>
    <row r="60" spans="1:10" ht="19.5" customHeight="1">
      <c r="A60" s="40"/>
      <c r="B60" s="133" t="s">
        <v>55</v>
      </c>
      <c r="C60" s="134"/>
      <c r="D60" s="53" t="s">
        <v>37</v>
      </c>
      <c r="E60" s="62">
        <v>1</v>
      </c>
      <c r="F60" s="63" t="s">
        <v>11</v>
      </c>
      <c r="G60" s="27"/>
      <c r="H60" s="7">
        <f>IF(ISERROR(G60*1),"Text in RATE",IF(G60&lt;0,"Negative RATE",IF(ISERROR(E60*1),ROUND(G60,2),ROUND(ROUND(G60,2)*E60,2))))</f>
        <v>0</v>
      </c>
      <c r="I60" s="69"/>
      <c r="J60" s="59" t="s">
        <v>112</v>
      </c>
    </row>
    <row r="61" spans="1:10" ht="19.5" customHeight="1">
      <c r="A61" s="40"/>
      <c r="B61" s="133" t="s">
        <v>56</v>
      </c>
      <c r="C61" s="134"/>
      <c r="D61" s="53" t="s">
        <v>170</v>
      </c>
      <c r="E61" s="78"/>
      <c r="F61" s="63"/>
      <c r="G61" s="43"/>
      <c r="H61" s="44" t="s">
        <v>19</v>
      </c>
      <c r="I61" s="69"/>
      <c r="J61" s="59" t="s">
        <v>113</v>
      </c>
    </row>
    <row r="62" spans="1:11" s="4" customFormat="1" ht="19.5" customHeight="1">
      <c r="A62" s="40"/>
      <c r="B62" s="133" t="s">
        <v>57</v>
      </c>
      <c r="C62" s="134"/>
      <c r="D62" s="53" t="s">
        <v>84</v>
      </c>
      <c r="E62" s="78"/>
      <c r="F62" s="63"/>
      <c r="G62" s="43"/>
      <c r="H62" s="44" t="s">
        <v>19</v>
      </c>
      <c r="I62" s="69"/>
      <c r="J62" s="59" t="s">
        <v>114</v>
      </c>
      <c r="K62" s="18"/>
    </row>
    <row r="63" spans="1:11" s="4" customFormat="1" ht="19.5" customHeight="1">
      <c r="A63" s="40"/>
      <c r="B63" s="133" t="s">
        <v>58</v>
      </c>
      <c r="C63" s="134"/>
      <c r="D63" s="53" t="s">
        <v>62</v>
      </c>
      <c r="E63" s="62">
        <v>1</v>
      </c>
      <c r="F63" s="63" t="s">
        <v>11</v>
      </c>
      <c r="G63" s="27"/>
      <c r="H63" s="7">
        <f>IF(ISERROR(G63*1),"Text in RATE",IF(G63&lt;0,"Negative RATE",IF(ISERROR(E63*1),ROUND(G63,2),ROUND(ROUND(G63,2)*E63,2))))</f>
        <v>0</v>
      </c>
      <c r="I63" s="69"/>
      <c r="J63" s="59" t="s">
        <v>115</v>
      </c>
      <c r="K63" s="18"/>
    </row>
    <row r="64" spans="1:10" ht="19.5" customHeight="1">
      <c r="A64" s="33" t="s">
        <v>24</v>
      </c>
      <c r="B64" s="138">
        <v>4.2</v>
      </c>
      <c r="C64" s="139"/>
      <c r="D64" s="34" t="s">
        <v>35</v>
      </c>
      <c r="E64" s="58"/>
      <c r="F64" s="58"/>
      <c r="G64" s="50"/>
      <c r="H64" s="50"/>
      <c r="I64" s="57"/>
      <c r="J64" s="58"/>
    </row>
    <row r="65" spans="1:10" ht="19.5" customHeight="1">
      <c r="A65" s="40"/>
      <c r="B65" s="133" t="s">
        <v>55</v>
      </c>
      <c r="C65" s="134"/>
      <c r="D65" s="53" t="s">
        <v>38</v>
      </c>
      <c r="E65" s="58"/>
      <c r="F65" s="58"/>
      <c r="G65" s="50"/>
      <c r="H65" s="50"/>
      <c r="I65" s="57"/>
      <c r="J65" s="58"/>
    </row>
    <row r="66" spans="1:11" s="4" customFormat="1" ht="19.5" customHeight="1">
      <c r="A66" s="40"/>
      <c r="B66" s="86"/>
      <c r="C66" s="87"/>
      <c r="D66" s="41" t="s">
        <v>191</v>
      </c>
      <c r="E66" s="62">
        <v>3348</v>
      </c>
      <c r="F66" s="63" t="s">
        <v>32</v>
      </c>
      <c r="G66" s="27"/>
      <c r="H66" s="7">
        <f>IF(ISERROR(G66*1),"Text in RATE",IF(G66&lt;0,"Negative RATE",IF(ISERROR(E66*1),ROUND(G66,2),ROUND(ROUND(G66,2)*E66,2))))</f>
        <v>0</v>
      </c>
      <c r="I66" s="69"/>
      <c r="J66" s="59" t="s">
        <v>116</v>
      </c>
      <c r="K66" s="18"/>
    </row>
    <row r="67" spans="1:11" s="4" customFormat="1" ht="19.5" customHeight="1">
      <c r="A67" s="40"/>
      <c r="B67" s="86"/>
      <c r="C67" s="87"/>
      <c r="D67" s="41" t="s">
        <v>192</v>
      </c>
      <c r="E67" s="62">
        <v>104191</v>
      </c>
      <c r="F67" s="63" t="s">
        <v>32</v>
      </c>
      <c r="G67" s="27"/>
      <c r="H67" s="7">
        <f>IF(ISERROR(G67*1),"Text in RATE",IF(G67&lt;0,"Negative RATE",IF(ISERROR(E67*1),ROUND(G67,2),ROUND(ROUND(G67,2)*E67,2))))</f>
        <v>0</v>
      </c>
      <c r="I67" s="69"/>
      <c r="J67" s="59" t="s">
        <v>116</v>
      </c>
      <c r="K67" s="18"/>
    </row>
    <row r="68" spans="1:11" s="4" customFormat="1" ht="19.5" customHeight="1">
      <c r="A68" s="40"/>
      <c r="B68" s="86"/>
      <c r="C68" s="87"/>
      <c r="D68" s="41" t="s">
        <v>193</v>
      </c>
      <c r="E68" s="62">
        <v>500</v>
      </c>
      <c r="F68" s="63" t="s">
        <v>32</v>
      </c>
      <c r="G68" s="27"/>
      <c r="H68" s="7">
        <f>IF(ISERROR(G68*1),"Text in RATE",IF(G68&lt;0,"Negative RATE",IF(ISERROR(E68*1),ROUND(G68,2),ROUND(ROUND(G68,2)*E68,2))))</f>
        <v>0</v>
      </c>
      <c r="I68" s="69"/>
      <c r="J68" s="59" t="s">
        <v>117</v>
      </c>
      <c r="K68" s="18"/>
    </row>
    <row r="69" spans="1:11" s="4" customFormat="1" ht="30.75" customHeight="1">
      <c r="A69" s="40"/>
      <c r="B69" s="133" t="s">
        <v>56</v>
      </c>
      <c r="C69" s="134"/>
      <c r="D69" s="53" t="s">
        <v>198</v>
      </c>
      <c r="E69" s="154" t="s">
        <v>199</v>
      </c>
      <c r="F69" s="155"/>
      <c r="G69" s="155"/>
      <c r="H69" s="156"/>
      <c r="I69" s="57"/>
      <c r="J69" s="58"/>
      <c r="K69" s="18"/>
    </row>
    <row r="70" spans="1:11" s="4" customFormat="1" ht="19.5" customHeight="1">
      <c r="A70" s="40"/>
      <c r="B70" s="133" t="s">
        <v>57</v>
      </c>
      <c r="C70" s="134"/>
      <c r="D70" s="41" t="s">
        <v>78</v>
      </c>
      <c r="E70" s="58"/>
      <c r="F70" s="58"/>
      <c r="G70" s="50"/>
      <c r="H70" s="50"/>
      <c r="I70" s="57"/>
      <c r="J70" s="58"/>
      <c r="K70" s="18"/>
    </row>
    <row r="71" spans="1:11" s="4" customFormat="1" ht="19.5" customHeight="1">
      <c r="A71" s="40"/>
      <c r="B71" s="86"/>
      <c r="C71" s="87" t="s">
        <v>55</v>
      </c>
      <c r="D71" s="60" t="s">
        <v>194</v>
      </c>
      <c r="E71" s="62">
        <v>10367</v>
      </c>
      <c r="F71" s="63" t="s">
        <v>31</v>
      </c>
      <c r="G71" s="27"/>
      <c r="H71" s="7">
        <f aca="true" t="shared" si="1" ref="H71:H77">IF(ISERROR(G71*1),"Text in RATE",IF(G71&lt;0,"Negative RATE",IF(ISERROR(E71*1),ROUND(G71,2),ROUND(ROUND(G71,2)*E71,2))))</f>
        <v>0</v>
      </c>
      <c r="I71" s="69"/>
      <c r="J71" s="59" t="s">
        <v>171</v>
      </c>
      <c r="K71" s="18"/>
    </row>
    <row r="72" spans="1:11" s="4" customFormat="1" ht="19.5" customHeight="1">
      <c r="A72" s="40"/>
      <c r="B72" s="86"/>
      <c r="C72" s="87" t="s">
        <v>56</v>
      </c>
      <c r="D72" s="60" t="s">
        <v>195</v>
      </c>
      <c r="E72" s="62">
        <f>4125+50</f>
        <v>4175</v>
      </c>
      <c r="F72" s="63" t="s">
        <v>32</v>
      </c>
      <c r="G72" s="27"/>
      <c r="H72" s="7">
        <f t="shared" si="1"/>
        <v>0</v>
      </c>
      <c r="I72" s="69"/>
      <c r="J72" s="59" t="s">
        <v>171</v>
      </c>
      <c r="K72" s="18"/>
    </row>
    <row r="73" spans="1:11" s="4" customFormat="1" ht="19.5" customHeight="1">
      <c r="A73" s="40"/>
      <c r="B73" s="86"/>
      <c r="C73" s="87" t="s">
        <v>57</v>
      </c>
      <c r="D73" s="60" t="s">
        <v>196</v>
      </c>
      <c r="E73" s="62">
        <f>40235+10985</f>
        <v>51220</v>
      </c>
      <c r="F73" s="63" t="s">
        <v>32</v>
      </c>
      <c r="G73" s="27"/>
      <c r="H73" s="7">
        <f t="shared" si="1"/>
        <v>0</v>
      </c>
      <c r="I73" s="69"/>
      <c r="J73" s="59" t="s">
        <v>171</v>
      </c>
      <c r="K73" s="18"/>
    </row>
    <row r="74" spans="1:11" s="4" customFormat="1" ht="19.5" customHeight="1">
      <c r="A74" s="40"/>
      <c r="B74" s="86"/>
      <c r="C74" s="87" t="s">
        <v>58</v>
      </c>
      <c r="D74" s="60" t="s">
        <v>197</v>
      </c>
      <c r="E74" s="62">
        <f>305+1400</f>
        <v>1705</v>
      </c>
      <c r="F74" s="63" t="s">
        <v>32</v>
      </c>
      <c r="G74" s="27"/>
      <c r="H74" s="7">
        <f t="shared" si="1"/>
        <v>0</v>
      </c>
      <c r="I74" s="69"/>
      <c r="J74" s="59" t="s">
        <v>171</v>
      </c>
      <c r="K74" s="18"/>
    </row>
    <row r="75" spans="1:11" s="4" customFormat="1" ht="19.5" customHeight="1">
      <c r="A75" s="40"/>
      <c r="B75" s="133" t="s">
        <v>58</v>
      </c>
      <c r="C75" s="134"/>
      <c r="D75" s="41" t="s">
        <v>238</v>
      </c>
      <c r="E75" s="62">
        <v>2260</v>
      </c>
      <c r="F75" s="63" t="s">
        <v>32</v>
      </c>
      <c r="G75" s="27"/>
      <c r="H75" s="7">
        <f t="shared" si="1"/>
        <v>0</v>
      </c>
      <c r="I75" s="69"/>
      <c r="J75" s="59" t="s">
        <v>118</v>
      </c>
      <c r="K75" s="18"/>
    </row>
    <row r="76" spans="1:11" s="4" customFormat="1" ht="19.5" customHeight="1">
      <c r="A76" s="40"/>
      <c r="B76" s="133" t="s">
        <v>178</v>
      </c>
      <c r="C76" s="134"/>
      <c r="D76" s="41" t="s">
        <v>239</v>
      </c>
      <c r="E76" s="62">
        <v>966</v>
      </c>
      <c r="F76" s="63" t="s">
        <v>32</v>
      </c>
      <c r="G76" s="27"/>
      <c r="H76" s="7">
        <f t="shared" si="1"/>
        <v>0</v>
      </c>
      <c r="I76" s="69"/>
      <c r="J76" s="59" t="s">
        <v>118</v>
      </c>
      <c r="K76" s="18"/>
    </row>
    <row r="77" spans="1:11" s="4" customFormat="1" ht="19.5" customHeight="1">
      <c r="A77" s="40"/>
      <c r="B77" s="133" t="s">
        <v>179</v>
      </c>
      <c r="C77" s="134"/>
      <c r="D77" s="41" t="s">
        <v>240</v>
      </c>
      <c r="E77" s="62">
        <v>500</v>
      </c>
      <c r="F77" s="63" t="s">
        <v>32</v>
      </c>
      <c r="G77" s="27"/>
      <c r="H77" s="7">
        <f t="shared" si="1"/>
        <v>0</v>
      </c>
      <c r="I77" s="69"/>
      <c r="J77" s="59" t="s">
        <v>119</v>
      </c>
      <c r="K77" s="18"/>
    </row>
    <row r="78" spans="1:11" s="8" customFormat="1" ht="19.5" customHeight="1">
      <c r="A78" s="40"/>
      <c r="B78" s="133" t="s">
        <v>189</v>
      </c>
      <c r="C78" s="134"/>
      <c r="D78" s="53" t="s">
        <v>39</v>
      </c>
      <c r="E78" s="58"/>
      <c r="F78" s="58"/>
      <c r="G78" s="50"/>
      <c r="H78" s="50"/>
      <c r="I78" s="57"/>
      <c r="J78" s="58"/>
      <c r="K78" s="18"/>
    </row>
    <row r="79" spans="1:10" ht="19.5" customHeight="1">
      <c r="A79" s="40"/>
      <c r="B79" s="86"/>
      <c r="C79" s="87"/>
      <c r="D79" s="41" t="s">
        <v>200</v>
      </c>
      <c r="E79" s="62">
        <f>440+105</f>
        <v>545</v>
      </c>
      <c r="F79" s="83" t="s">
        <v>31</v>
      </c>
      <c r="G79" s="27"/>
      <c r="H79" s="7">
        <f>IF(ISERROR(G79*1),"Text in RATE",IF(G79&lt;0,"Negative RATE",IF(ISERROR(E79*1),ROUND(G79,2),ROUND(ROUND(G79,2)*E79,2))))</f>
        <v>0</v>
      </c>
      <c r="I79" s="69"/>
      <c r="J79" s="45" t="s">
        <v>120</v>
      </c>
    </row>
    <row r="80" spans="1:10" ht="19.5" customHeight="1">
      <c r="A80" s="40"/>
      <c r="B80" s="86"/>
      <c r="C80" s="87"/>
      <c r="D80" s="41" t="s">
        <v>201</v>
      </c>
      <c r="E80" s="62">
        <v>120</v>
      </c>
      <c r="F80" s="83" t="s">
        <v>31</v>
      </c>
      <c r="G80" s="27"/>
      <c r="H80" s="7">
        <f>IF(ISERROR(G80*1),"Text in RATE",IF(G80&lt;0,"Negative RATE",IF(ISERROR(E80*1),ROUND(G80,2),ROUND(ROUND(G80,2)*E80,2))))</f>
        <v>0</v>
      </c>
      <c r="I80" s="69"/>
      <c r="J80" s="45" t="s">
        <v>120</v>
      </c>
    </row>
    <row r="81" spans="1:10" ht="19.5" customHeight="1">
      <c r="A81" s="46"/>
      <c r="B81" s="86"/>
      <c r="C81" s="87"/>
      <c r="D81" s="41" t="s">
        <v>202</v>
      </c>
      <c r="E81" s="62">
        <v>285</v>
      </c>
      <c r="F81" s="63" t="s">
        <v>31</v>
      </c>
      <c r="G81" s="27"/>
      <c r="H81" s="7">
        <f>IF(ISERROR(G81*1),"Text in RATE",IF(G81&lt;0,"Negative RATE",IF(ISERROR(E81*1),ROUND(G81,2),ROUND(ROUND(G81,2)*E81,2))))</f>
        <v>0</v>
      </c>
      <c r="I81" s="69"/>
      <c r="J81" s="45" t="s">
        <v>120</v>
      </c>
    </row>
    <row r="82" spans="1:10" ht="19.5" customHeight="1">
      <c r="A82" s="46"/>
      <c r="B82" s="86"/>
      <c r="C82" s="87"/>
      <c r="D82" s="41" t="s">
        <v>203</v>
      </c>
      <c r="E82" s="62">
        <v>26765</v>
      </c>
      <c r="F82" s="63" t="s">
        <v>31</v>
      </c>
      <c r="G82" s="27"/>
      <c r="H82" s="7">
        <f>IF(ISERROR(G82*1),"Text in RATE",IF(G82&lt;0,"Negative RATE",IF(ISERROR(E82*1),ROUND(G82,2),ROUND(ROUND(G82,2)*E82,2))))</f>
        <v>0</v>
      </c>
      <c r="I82" s="69"/>
      <c r="J82" s="45" t="s">
        <v>120</v>
      </c>
    </row>
    <row r="83" spans="1:10" ht="19.5" customHeight="1">
      <c r="A83" s="46"/>
      <c r="B83" s="86"/>
      <c r="C83" s="87"/>
      <c r="D83" s="41" t="s">
        <v>204</v>
      </c>
      <c r="E83" s="62">
        <v>20</v>
      </c>
      <c r="F83" s="63" t="s">
        <v>32</v>
      </c>
      <c r="G83" s="27"/>
      <c r="H83" s="7">
        <f>IF(ISERROR(G83*1),"Text in RATE",IF(G83&lt;0,"Negative RATE",IF(ISERROR(E83*1),ROUND(G83,2),ROUND(ROUND(G83,2)*E83,2))))</f>
        <v>0</v>
      </c>
      <c r="I83" s="69"/>
      <c r="J83" s="45" t="s">
        <v>121</v>
      </c>
    </row>
    <row r="84" spans="1:10" ht="35.25" customHeight="1">
      <c r="A84" s="66"/>
      <c r="B84" s="67"/>
      <c r="C84" s="67"/>
      <c r="D84" s="68"/>
      <c r="E84" s="88" t="s">
        <v>9</v>
      </c>
      <c r="F84" s="88"/>
      <c r="G84" s="88"/>
      <c r="H84" s="88"/>
      <c r="I84" s="48">
        <f>SUM(H60:H83)</f>
        <v>0</v>
      </c>
      <c r="J84" s="49"/>
    </row>
    <row r="85" spans="1:10" ht="19.5" customHeight="1">
      <c r="A85" s="107" t="s">
        <v>13</v>
      </c>
      <c r="B85" s="107"/>
      <c r="C85" s="107"/>
      <c r="D85" s="107"/>
      <c r="E85" s="107"/>
      <c r="F85" s="107"/>
      <c r="G85" s="107"/>
      <c r="H85" s="107"/>
      <c r="I85" s="107"/>
      <c r="J85" s="107"/>
    </row>
    <row r="86" spans="1:10" ht="19.5" customHeight="1">
      <c r="A86" s="33" t="s">
        <v>14</v>
      </c>
      <c r="B86" s="138">
        <v>5.1</v>
      </c>
      <c r="C86" s="139"/>
      <c r="D86" s="34" t="s">
        <v>12</v>
      </c>
      <c r="E86" s="58"/>
      <c r="F86" s="58"/>
      <c r="G86" s="50"/>
      <c r="H86" s="50"/>
      <c r="I86" s="57"/>
      <c r="J86" s="58"/>
    </row>
    <row r="87" spans="1:10" ht="19.5" customHeight="1">
      <c r="A87" s="40"/>
      <c r="B87" s="133" t="s">
        <v>55</v>
      </c>
      <c r="C87" s="134"/>
      <c r="D87" s="53" t="s">
        <v>12</v>
      </c>
      <c r="E87" s="58"/>
      <c r="F87" s="58"/>
      <c r="G87" s="50"/>
      <c r="H87" s="50"/>
      <c r="I87" s="57"/>
      <c r="J87" s="58"/>
    </row>
    <row r="88" spans="1:11" s="24" customFormat="1" ht="51" customHeight="1">
      <c r="A88" s="53"/>
      <c r="B88" s="133"/>
      <c r="C88" s="134"/>
      <c r="D88" s="42" t="s">
        <v>205</v>
      </c>
      <c r="E88" s="62">
        <v>1</v>
      </c>
      <c r="F88" s="63" t="s">
        <v>11</v>
      </c>
      <c r="G88" s="27"/>
      <c r="H88" s="77">
        <f>IF(ISERROR(G88*1),"Text in RATE",IF(G88&lt;0,"Negative RATE",IF(ISERROR(E88*1),ROUND(G88,2),ROUND(ROUND(G88,2)*E88,2))))</f>
        <v>0</v>
      </c>
      <c r="I88" s="69"/>
      <c r="J88" s="59" t="s">
        <v>122</v>
      </c>
      <c r="K88" s="23"/>
    </row>
    <row r="89" spans="1:11" s="4" customFormat="1" ht="60.75" customHeight="1">
      <c r="A89" s="40"/>
      <c r="B89" s="133"/>
      <c r="C89" s="134"/>
      <c r="D89" s="42" t="s">
        <v>206</v>
      </c>
      <c r="E89" s="62">
        <v>1</v>
      </c>
      <c r="F89" s="63" t="s">
        <v>11</v>
      </c>
      <c r="G89" s="27"/>
      <c r="H89" s="77">
        <f>IF(ISERROR(G89*1),"Text in RATE",IF(G89&lt;0,"Negative RATE",IF(ISERROR(E89*1),ROUND(G89,2),ROUND(ROUND(G89,2)*E89,2))))</f>
        <v>0</v>
      </c>
      <c r="I89" s="69"/>
      <c r="J89" s="59" t="s">
        <v>123</v>
      </c>
      <c r="K89" s="18"/>
    </row>
    <row r="90" spans="1:11" s="4" customFormat="1" ht="19.5" customHeight="1">
      <c r="A90" s="40"/>
      <c r="B90" s="133"/>
      <c r="C90" s="134"/>
      <c r="D90" s="42" t="s">
        <v>207</v>
      </c>
      <c r="E90" s="62">
        <v>1</v>
      </c>
      <c r="F90" s="63" t="s">
        <v>11</v>
      </c>
      <c r="G90" s="27"/>
      <c r="H90" s="7">
        <f>IF(ISERROR(G90*1),"Text in RATE",IF(G90&lt;0,"Negative RATE",IF(ISERROR(E90*1),ROUND(G90,2),ROUND(ROUND(G90,2)*E90,2))))</f>
        <v>0</v>
      </c>
      <c r="I90" s="69"/>
      <c r="J90" s="59" t="s">
        <v>124</v>
      </c>
      <c r="K90" s="18"/>
    </row>
    <row r="91" spans="1:11" s="4" customFormat="1" ht="49.5" customHeight="1">
      <c r="A91" s="40"/>
      <c r="B91" s="133"/>
      <c r="C91" s="134"/>
      <c r="D91" s="42" t="s">
        <v>208</v>
      </c>
      <c r="E91" s="130" t="s">
        <v>19</v>
      </c>
      <c r="F91" s="131"/>
      <c r="G91" s="131"/>
      <c r="H91" s="132"/>
      <c r="I91" s="69"/>
      <c r="J91" s="59" t="s">
        <v>125</v>
      </c>
      <c r="K91" s="18"/>
    </row>
    <row r="92" spans="1:10" ht="19.5" customHeight="1">
      <c r="A92" s="33" t="s">
        <v>14</v>
      </c>
      <c r="B92" s="138">
        <v>5.2</v>
      </c>
      <c r="C92" s="139"/>
      <c r="D92" s="34" t="s">
        <v>30</v>
      </c>
      <c r="E92" s="58"/>
      <c r="F92" s="58"/>
      <c r="G92" s="50"/>
      <c r="H92" s="50"/>
      <c r="I92" s="57"/>
      <c r="J92" s="58"/>
    </row>
    <row r="93" spans="1:10" ht="19.5" customHeight="1">
      <c r="A93" s="40"/>
      <c r="B93" s="133" t="s">
        <v>55</v>
      </c>
      <c r="C93" s="134"/>
      <c r="D93" s="53" t="s">
        <v>161</v>
      </c>
      <c r="E93" s="62">
        <v>440</v>
      </c>
      <c r="F93" s="63" t="s">
        <v>31</v>
      </c>
      <c r="G93" s="27"/>
      <c r="H93" s="7">
        <f>IF(ISERROR(G93*1),"Text in RATE",IF(G93&lt;0,"Negative RATE",IF(ISERROR(E93*1),ROUND(G93,2),ROUND(ROUND(G93,2)*E93,2))))</f>
        <v>0</v>
      </c>
      <c r="I93" s="69"/>
      <c r="J93" s="59">
        <v>23.8</v>
      </c>
    </row>
    <row r="94" spans="1:10" s="8" customFormat="1" ht="19.5" customHeight="1">
      <c r="A94" s="40"/>
      <c r="B94" s="133" t="s">
        <v>56</v>
      </c>
      <c r="C94" s="134"/>
      <c r="D94" s="41" t="s">
        <v>162</v>
      </c>
      <c r="E94" s="62">
        <v>440</v>
      </c>
      <c r="F94" s="63" t="s">
        <v>31</v>
      </c>
      <c r="G94" s="27"/>
      <c r="H94" s="7">
        <f>IF(ISERROR(G94*1),"Text in RATE",IF(G94&lt;0,"Negative RATE",IF(ISERROR(E94*1),ROUND(G94,2),ROUND(ROUND(G94,2)*E94,2))))</f>
        <v>0</v>
      </c>
      <c r="I94" s="69"/>
      <c r="J94" s="59">
        <v>23.8</v>
      </c>
    </row>
    <row r="95" spans="1:10" s="8" customFormat="1" ht="19.5" customHeight="1">
      <c r="A95" s="40"/>
      <c r="B95" s="133" t="s">
        <v>57</v>
      </c>
      <c r="C95" s="134"/>
      <c r="D95" s="41" t="s">
        <v>76</v>
      </c>
      <c r="E95" s="62">
        <v>440</v>
      </c>
      <c r="F95" s="63" t="s">
        <v>31</v>
      </c>
      <c r="G95" s="27"/>
      <c r="H95" s="7">
        <f>IF(ISERROR(G95*1),"Text in RATE",IF(G95&lt;0,"Negative RATE",IF(ISERROR(E95*1),ROUND(G95,2),ROUND(ROUND(G95,2)*E95,2))))</f>
        <v>0</v>
      </c>
      <c r="I95" s="69"/>
      <c r="J95" s="59">
        <v>23.8</v>
      </c>
    </row>
    <row r="96" spans="1:10" s="8" customFormat="1" ht="19.5" customHeight="1">
      <c r="A96" s="40"/>
      <c r="B96" s="133" t="s">
        <v>58</v>
      </c>
      <c r="C96" s="134"/>
      <c r="D96" s="41" t="s">
        <v>75</v>
      </c>
      <c r="E96" s="62">
        <v>105</v>
      </c>
      <c r="F96" s="63" t="s">
        <v>31</v>
      </c>
      <c r="G96" s="27"/>
      <c r="H96" s="7">
        <f>IF(ISERROR(G96*1),"Text in RATE",IF(G96&lt;0,"Negative RATE",IF(ISERROR(E96*1),ROUND(G96,2),ROUND(ROUND(G96,2)*E96,2))))</f>
        <v>0</v>
      </c>
      <c r="I96" s="69"/>
      <c r="J96" s="59">
        <v>23.8</v>
      </c>
    </row>
    <row r="97" spans="1:10" ht="19.5" customHeight="1">
      <c r="A97" s="33" t="s">
        <v>14</v>
      </c>
      <c r="B97" s="138">
        <v>5.3</v>
      </c>
      <c r="C97" s="139"/>
      <c r="D97" s="34" t="s">
        <v>40</v>
      </c>
      <c r="E97" s="58"/>
      <c r="F97" s="58"/>
      <c r="G97" s="50"/>
      <c r="H97" s="50"/>
      <c r="I97" s="57"/>
      <c r="J97" s="58"/>
    </row>
    <row r="98" spans="1:10" ht="19.5" customHeight="1">
      <c r="A98" s="40"/>
      <c r="B98" s="133" t="s">
        <v>55</v>
      </c>
      <c r="C98" s="134"/>
      <c r="D98" s="53" t="s">
        <v>41</v>
      </c>
      <c r="E98" s="62">
        <v>545</v>
      </c>
      <c r="F98" s="63" t="s">
        <v>31</v>
      </c>
      <c r="G98" s="27"/>
      <c r="H98" s="7">
        <f>IF(ISERROR(G98*1),"Text in RATE",IF(G98&lt;0,"Negative RATE",IF(ISERROR(E98*1),ROUND(G98,2),ROUND(ROUND(G98,2)*E98,2))))</f>
        <v>0</v>
      </c>
      <c r="I98" s="69"/>
      <c r="J98" s="59" t="s">
        <v>126</v>
      </c>
    </row>
    <row r="99" spans="1:10" ht="19.5" customHeight="1">
      <c r="A99" s="40"/>
      <c r="B99" s="133" t="s">
        <v>56</v>
      </c>
      <c r="C99" s="134"/>
      <c r="D99" s="53" t="s">
        <v>74</v>
      </c>
      <c r="E99" s="62">
        <v>545</v>
      </c>
      <c r="F99" s="63" t="s">
        <v>67</v>
      </c>
      <c r="G99" s="27"/>
      <c r="H99" s="7">
        <f>IF(ISERROR(G99*1),"Text in RATE",IF(G99&lt;0,"Negative RATE",IF(ISERROR(E99*1),ROUND(G99,2),ROUND(ROUND(G99,2)*E99,2))))</f>
        <v>0</v>
      </c>
      <c r="I99" s="69"/>
      <c r="J99" s="59" t="s">
        <v>127</v>
      </c>
    </row>
    <row r="100" spans="1:10" ht="19.5" customHeight="1">
      <c r="A100" s="33" t="s">
        <v>14</v>
      </c>
      <c r="B100" s="138">
        <v>5.4</v>
      </c>
      <c r="C100" s="139"/>
      <c r="D100" s="34" t="s">
        <v>33</v>
      </c>
      <c r="E100" s="58"/>
      <c r="F100" s="58"/>
      <c r="G100" s="50"/>
      <c r="H100" s="50"/>
      <c r="I100" s="57"/>
      <c r="J100" s="58"/>
    </row>
    <row r="101" spans="1:10" ht="19.5" customHeight="1">
      <c r="A101" s="40"/>
      <c r="B101" s="133" t="s">
        <v>55</v>
      </c>
      <c r="C101" s="134"/>
      <c r="D101" s="53" t="s">
        <v>34</v>
      </c>
      <c r="E101" s="58"/>
      <c r="F101" s="58"/>
      <c r="G101" s="50"/>
      <c r="H101" s="50"/>
      <c r="I101" s="57"/>
      <c r="J101" s="58"/>
    </row>
    <row r="102" spans="1:10" ht="19.5" customHeight="1">
      <c r="A102" s="46"/>
      <c r="B102" s="133"/>
      <c r="C102" s="134"/>
      <c r="D102" s="41" t="s">
        <v>209</v>
      </c>
      <c r="E102" s="62">
        <v>440</v>
      </c>
      <c r="F102" s="63" t="s">
        <v>31</v>
      </c>
      <c r="G102" s="27"/>
      <c r="H102" s="7">
        <f>IF(ISERROR(G102*1),"Text in RATE",IF(G102&lt;0,"Negative RATE",IF(ISERROR(E102*1),ROUND(G102,2),ROUND(ROUND(G102,2)*E102,2))))</f>
        <v>0</v>
      </c>
      <c r="I102" s="69"/>
      <c r="J102" s="45" t="s">
        <v>128</v>
      </c>
    </row>
    <row r="103" spans="1:10" ht="19.5" customHeight="1">
      <c r="A103" s="46"/>
      <c r="B103" s="133"/>
      <c r="C103" s="134"/>
      <c r="D103" s="41" t="s">
        <v>210</v>
      </c>
      <c r="E103" s="62">
        <v>105</v>
      </c>
      <c r="F103" s="63" t="s">
        <v>31</v>
      </c>
      <c r="G103" s="27"/>
      <c r="H103" s="7">
        <f>IF(ISERROR(G103*1),"Text in RATE",IF(G103&lt;0,"Negative RATE",IF(ISERROR(E103*1),ROUND(G103,2),ROUND(ROUND(G103,2)*E103,2))))</f>
        <v>0</v>
      </c>
      <c r="I103" s="69"/>
      <c r="J103" s="45" t="s">
        <v>128</v>
      </c>
    </row>
    <row r="104" spans="1:10" ht="19.5" customHeight="1">
      <c r="A104" s="33" t="s">
        <v>14</v>
      </c>
      <c r="B104" s="138">
        <v>5.5</v>
      </c>
      <c r="C104" s="139"/>
      <c r="D104" s="34" t="s">
        <v>16</v>
      </c>
      <c r="E104" s="58"/>
      <c r="F104" s="58"/>
      <c r="G104" s="50"/>
      <c r="H104" s="50"/>
      <c r="I104" s="57"/>
      <c r="J104" s="58"/>
    </row>
    <row r="105" spans="1:10" ht="19.5" customHeight="1">
      <c r="A105" s="40"/>
      <c r="B105" s="133" t="s">
        <v>55</v>
      </c>
      <c r="C105" s="134"/>
      <c r="D105" s="53" t="s">
        <v>79</v>
      </c>
      <c r="E105" s="62">
        <v>41</v>
      </c>
      <c r="F105" s="63" t="s">
        <v>85</v>
      </c>
      <c r="G105" s="27"/>
      <c r="H105" s="7">
        <f>IF(ISERROR(G105*1),"Text in RATE",IF(G105&lt;0,"Negative RATE",IF(ISERROR(E105*1),ROUND(G105,2),ROUND(ROUND(G105,2)*E105,2))))</f>
        <v>0</v>
      </c>
      <c r="I105" s="69"/>
      <c r="J105" s="59" t="s">
        <v>129</v>
      </c>
    </row>
    <row r="106" spans="1:10" ht="19.5" customHeight="1">
      <c r="A106" s="40"/>
      <c r="B106" s="133" t="s">
        <v>56</v>
      </c>
      <c r="C106" s="134"/>
      <c r="D106" s="41" t="s">
        <v>80</v>
      </c>
      <c r="E106" s="62">
        <v>475</v>
      </c>
      <c r="F106" s="63" t="s">
        <v>85</v>
      </c>
      <c r="G106" s="27"/>
      <c r="H106" s="7">
        <f>IF(ISERROR(G106*1),"Text in RATE",IF(G106&lt;0,"Negative RATE",IF(ISERROR(E106*1),ROUND(G106,2),ROUND(ROUND(G106,2)*E106,2))))</f>
        <v>0</v>
      </c>
      <c r="I106" s="69"/>
      <c r="J106" s="45" t="s">
        <v>130</v>
      </c>
    </row>
    <row r="107" spans="1:10" ht="19.5" customHeight="1">
      <c r="A107" s="40"/>
      <c r="B107" s="133" t="s">
        <v>57</v>
      </c>
      <c r="C107" s="134"/>
      <c r="D107" s="41" t="s">
        <v>72</v>
      </c>
      <c r="E107" s="62">
        <v>385</v>
      </c>
      <c r="F107" s="83" t="s">
        <v>31</v>
      </c>
      <c r="G107" s="27"/>
      <c r="H107" s="7">
        <f>IF(ISERROR(G107*1),"Text in RATE",IF(G107&lt;0,"Negative RATE",IF(ISERROR(E107*1),ROUND(G107,2),ROUND(ROUND(G107,2)*E107,2))))</f>
        <v>0</v>
      </c>
      <c r="I107" s="69"/>
      <c r="J107" s="45" t="s">
        <v>131</v>
      </c>
    </row>
    <row r="108" spans="1:10" ht="19.5" customHeight="1">
      <c r="A108" s="40"/>
      <c r="B108" s="133" t="s">
        <v>58</v>
      </c>
      <c r="C108" s="134"/>
      <c r="D108" s="41" t="s">
        <v>71</v>
      </c>
      <c r="E108" s="62">
        <v>1</v>
      </c>
      <c r="F108" s="83" t="s">
        <v>63</v>
      </c>
      <c r="G108" s="27"/>
      <c r="H108" s="7">
        <f>IF(ISERROR(G108*1),"Text in RATE",IF(G108&lt;0,"Negative RATE",IF(ISERROR(E108*1),ROUND(G108,2),ROUND(ROUND(G108,2)*E108,2))))</f>
        <v>0</v>
      </c>
      <c r="I108" s="69"/>
      <c r="J108" s="45" t="s">
        <v>132</v>
      </c>
    </row>
    <row r="109" spans="1:10" ht="19.5" customHeight="1">
      <c r="A109" s="33" t="s">
        <v>14</v>
      </c>
      <c r="B109" s="138">
        <v>5.6</v>
      </c>
      <c r="C109" s="139"/>
      <c r="D109" s="34" t="s">
        <v>46</v>
      </c>
      <c r="E109" s="58"/>
      <c r="F109" s="58"/>
      <c r="G109" s="50"/>
      <c r="H109" s="50"/>
      <c r="I109" s="57"/>
      <c r="J109" s="58"/>
    </row>
    <row r="110" spans="1:10" ht="19.5" customHeight="1">
      <c r="A110" s="40"/>
      <c r="B110" s="133" t="s">
        <v>55</v>
      </c>
      <c r="C110" s="134"/>
      <c r="D110" s="53" t="s">
        <v>86</v>
      </c>
      <c r="E110" s="58"/>
      <c r="F110" s="58"/>
      <c r="G110" s="50"/>
      <c r="H110" s="50"/>
      <c r="I110" s="57"/>
      <c r="J110" s="58"/>
    </row>
    <row r="111" spans="1:10" ht="19.5" customHeight="1">
      <c r="A111" s="40"/>
      <c r="B111" s="133"/>
      <c r="C111" s="134"/>
      <c r="D111" s="41" t="s">
        <v>211</v>
      </c>
      <c r="E111" s="58"/>
      <c r="F111" s="58"/>
      <c r="G111" s="50"/>
      <c r="H111" s="50"/>
      <c r="I111" s="57"/>
      <c r="J111" s="58"/>
    </row>
    <row r="112" spans="1:10" ht="19.5" customHeight="1">
      <c r="A112" s="40"/>
      <c r="B112" s="133"/>
      <c r="C112" s="134"/>
      <c r="D112" s="42" t="s">
        <v>212</v>
      </c>
      <c r="E112" s="62">
        <v>169</v>
      </c>
      <c r="F112" s="83" t="s">
        <v>85</v>
      </c>
      <c r="G112" s="27"/>
      <c r="H112" s="7">
        <f>IF(ISERROR(G112*1),"Text in RATE",IF(G112&lt;0,"Negative RATE",IF(ISERROR(E112*1),ROUND(G112,2),ROUND(ROUND(G112,2)*E112,2))))</f>
        <v>0</v>
      </c>
      <c r="I112" s="69"/>
      <c r="J112" s="59" t="s">
        <v>133</v>
      </c>
    </row>
    <row r="113" spans="1:10" ht="19.5" customHeight="1">
      <c r="A113" s="40"/>
      <c r="B113" s="133"/>
      <c r="C113" s="134"/>
      <c r="D113" s="42" t="s">
        <v>213</v>
      </c>
      <c r="E113" s="62">
        <v>15</v>
      </c>
      <c r="F113" s="83" t="s">
        <v>85</v>
      </c>
      <c r="G113" s="27"/>
      <c r="H113" s="7">
        <f>IF(ISERROR(G113*1),"Text in RATE",IF(G113&lt;0,"Negative RATE",IF(ISERROR(E113*1),ROUND(G113,2),ROUND(ROUND(G113,2)*E113,2))))</f>
        <v>0</v>
      </c>
      <c r="I113" s="69"/>
      <c r="J113" s="59" t="s">
        <v>133</v>
      </c>
    </row>
    <row r="114" spans="1:10" ht="19.5" customHeight="1">
      <c r="A114" s="40"/>
      <c r="B114" s="133"/>
      <c r="C114" s="134"/>
      <c r="D114" s="53" t="s">
        <v>214</v>
      </c>
      <c r="E114" s="58"/>
      <c r="F114" s="58"/>
      <c r="G114" s="50"/>
      <c r="H114" s="50"/>
      <c r="I114" s="57"/>
      <c r="J114" s="58"/>
    </row>
    <row r="115" spans="1:10" ht="19.5" customHeight="1">
      <c r="A115" s="40"/>
      <c r="B115" s="133"/>
      <c r="C115" s="134"/>
      <c r="D115" s="42" t="s">
        <v>215</v>
      </c>
      <c r="E115" s="62">
        <v>42</v>
      </c>
      <c r="F115" s="83" t="s">
        <v>85</v>
      </c>
      <c r="G115" s="27"/>
      <c r="H115" s="7">
        <f>IF(ISERROR(G115*1),"Text in RATE",IF(G115&lt;0,"Negative RATE",IF(ISERROR(E115*1),ROUND(G115,2),ROUND(ROUND(G115,2)*E115,2))))</f>
        <v>0</v>
      </c>
      <c r="I115" s="69"/>
      <c r="J115" s="59" t="s">
        <v>134</v>
      </c>
    </row>
    <row r="116" spans="1:10" ht="19.5" customHeight="1">
      <c r="A116" s="40"/>
      <c r="B116" s="133"/>
      <c r="C116" s="134"/>
      <c r="D116" s="42" t="s">
        <v>216</v>
      </c>
      <c r="E116" s="62">
        <v>32</v>
      </c>
      <c r="F116" s="83" t="s">
        <v>85</v>
      </c>
      <c r="G116" s="27"/>
      <c r="H116" s="7">
        <f>IF(ISERROR(G116*1),"Text in RATE",IF(G116&lt;0,"Negative RATE",IF(ISERROR(E116*1),ROUND(G116,2),ROUND(ROUND(G116,2)*E116,2))))</f>
        <v>0</v>
      </c>
      <c r="I116" s="69"/>
      <c r="J116" s="59" t="s">
        <v>134</v>
      </c>
    </row>
    <row r="117" spans="1:10" ht="19.5" customHeight="1">
      <c r="A117" s="40"/>
      <c r="B117" s="133"/>
      <c r="C117" s="134"/>
      <c r="D117" s="42" t="s">
        <v>217</v>
      </c>
      <c r="E117" s="62">
        <f>41</f>
        <v>41</v>
      </c>
      <c r="F117" s="83" t="s">
        <v>85</v>
      </c>
      <c r="G117" s="27"/>
      <c r="H117" s="7">
        <f>IF(ISERROR(G117*1),"Text in RATE",IF(G117&lt;0,"Negative RATE",IF(ISERROR(E117*1),ROUND(G117,2),ROUND(ROUND(G117,2)*E117,2))))</f>
        <v>0</v>
      </c>
      <c r="I117" s="69"/>
      <c r="J117" s="59" t="s">
        <v>134</v>
      </c>
    </row>
    <row r="118" spans="1:10" ht="19.5" customHeight="1">
      <c r="A118" s="40"/>
      <c r="B118" s="133"/>
      <c r="C118" s="134"/>
      <c r="D118" s="42" t="s">
        <v>218</v>
      </c>
      <c r="E118" s="62">
        <v>14</v>
      </c>
      <c r="F118" s="83" t="s">
        <v>85</v>
      </c>
      <c r="G118" s="27"/>
      <c r="H118" s="7">
        <f>IF(ISERROR(G118*1),"Text in RATE",IF(G118&lt;0,"Negative RATE",IF(ISERROR(E118*1),ROUND(G118,2),ROUND(ROUND(G118,2)*E118,2))))</f>
        <v>0</v>
      </c>
      <c r="I118" s="69"/>
      <c r="J118" s="59" t="s">
        <v>134</v>
      </c>
    </row>
    <row r="119" spans="1:10" ht="19.5" customHeight="1">
      <c r="A119" s="40"/>
      <c r="B119" s="133" t="s">
        <v>56</v>
      </c>
      <c r="C119" s="134"/>
      <c r="D119" s="53" t="s">
        <v>49</v>
      </c>
      <c r="E119" s="58"/>
      <c r="F119" s="58"/>
      <c r="G119" s="50"/>
      <c r="H119" s="50"/>
      <c r="I119" s="57"/>
      <c r="J119" s="58"/>
    </row>
    <row r="120" spans="1:10" ht="19.5" customHeight="1">
      <c r="A120" s="40"/>
      <c r="B120" s="133"/>
      <c r="C120" s="134"/>
      <c r="D120" s="53" t="s">
        <v>220</v>
      </c>
      <c r="E120" s="62">
        <v>2</v>
      </c>
      <c r="F120" s="83" t="s">
        <v>26</v>
      </c>
      <c r="G120" s="27"/>
      <c r="H120" s="7">
        <f>IF(ISERROR(G120*1),"Text in RATE",IF(G120&lt;0,"Negative RATE",IF(ISERROR(E120*1),ROUND(G120,2),ROUND(ROUND(G120,2)*E120,2))))</f>
        <v>0</v>
      </c>
      <c r="I120" s="69"/>
      <c r="J120" s="59" t="s">
        <v>135</v>
      </c>
    </row>
    <row r="121" spans="1:10" ht="19.5" customHeight="1">
      <c r="A121" s="40"/>
      <c r="B121" s="133"/>
      <c r="C121" s="134"/>
      <c r="D121" s="53" t="s">
        <v>221</v>
      </c>
      <c r="E121" s="62">
        <v>2</v>
      </c>
      <c r="F121" s="83" t="s">
        <v>26</v>
      </c>
      <c r="G121" s="27"/>
      <c r="H121" s="7">
        <f>IF(ISERROR(G121*1),"Text in RATE",IF(G121&lt;0,"Negative RATE",IF(ISERROR(E121*1),ROUND(G121,2),ROUND(ROUND(G121,2)*E121,2))))</f>
        <v>0</v>
      </c>
      <c r="I121" s="69"/>
      <c r="J121" s="59" t="s">
        <v>135</v>
      </c>
    </row>
    <row r="122" spans="1:10" ht="19.5" customHeight="1">
      <c r="A122" s="40"/>
      <c r="B122" s="133"/>
      <c r="C122" s="134"/>
      <c r="D122" s="53" t="s">
        <v>222</v>
      </c>
      <c r="E122" s="62">
        <v>4</v>
      </c>
      <c r="F122" s="83" t="s">
        <v>26</v>
      </c>
      <c r="G122" s="27"/>
      <c r="H122" s="7">
        <f>IF(ISERROR(G122*1),"Text in RATE",IF(G122&lt;0,"Negative RATE",IF(ISERROR(E122*1),ROUND(G122,2),ROUND(ROUND(G122,2)*E122,2))))</f>
        <v>0</v>
      </c>
      <c r="I122" s="69"/>
      <c r="J122" s="59" t="s">
        <v>135</v>
      </c>
    </row>
    <row r="123" spans="1:10" ht="19.5" customHeight="1">
      <c r="A123" s="40"/>
      <c r="B123" s="133"/>
      <c r="C123" s="134"/>
      <c r="D123" s="53" t="s">
        <v>223</v>
      </c>
      <c r="E123" s="62">
        <v>1</v>
      </c>
      <c r="F123" s="83" t="s">
        <v>26</v>
      </c>
      <c r="G123" s="27"/>
      <c r="H123" s="7">
        <f>IF(ISERROR(G123*1),"Text in RATE",IF(G123&lt;0,"Negative RATE",IF(ISERROR(E123*1),ROUND(G123,2),ROUND(ROUND(G123,2)*E123,2))))</f>
        <v>0</v>
      </c>
      <c r="I123" s="69"/>
      <c r="J123" s="59" t="s">
        <v>135</v>
      </c>
    </row>
    <row r="124" spans="1:10" ht="19.5" customHeight="1">
      <c r="A124" s="40"/>
      <c r="B124" s="133" t="s">
        <v>57</v>
      </c>
      <c r="C124" s="134"/>
      <c r="D124" s="53" t="s">
        <v>50</v>
      </c>
      <c r="E124" s="58"/>
      <c r="F124" s="58"/>
      <c r="G124" s="50"/>
      <c r="H124" s="50"/>
      <c r="I124" s="57"/>
      <c r="J124" s="58"/>
    </row>
    <row r="125" spans="1:10" ht="19.5" customHeight="1">
      <c r="A125" s="40"/>
      <c r="B125" s="133"/>
      <c r="C125" s="134"/>
      <c r="D125" s="53" t="s">
        <v>224</v>
      </c>
      <c r="E125" s="62">
        <v>1</v>
      </c>
      <c r="F125" s="63" t="s">
        <v>26</v>
      </c>
      <c r="G125" s="27"/>
      <c r="H125" s="7">
        <f>IF(ISERROR(G125*1),"Text in RATE",IF(G125&lt;0,"Negative RATE",IF(ISERROR(E125*1),ROUND(G125,2),ROUND(ROUND(G125,2)*E125,2))))</f>
        <v>0</v>
      </c>
      <c r="I125" s="69"/>
      <c r="J125" s="59" t="s">
        <v>136</v>
      </c>
    </row>
    <row r="126" spans="1:10" ht="19.5" customHeight="1">
      <c r="A126" s="40"/>
      <c r="B126" s="133" t="s">
        <v>58</v>
      </c>
      <c r="C126" s="134"/>
      <c r="D126" s="53" t="s">
        <v>51</v>
      </c>
      <c r="E126" s="58"/>
      <c r="F126" s="58"/>
      <c r="G126" s="50"/>
      <c r="H126" s="50"/>
      <c r="I126" s="57"/>
      <c r="J126" s="58"/>
    </row>
    <row r="127" spans="1:10" ht="19.5" customHeight="1">
      <c r="A127" s="46"/>
      <c r="B127" s="133"/>
      <c r="C127" s="134"/>
      <c r="D127" s="41" t="s">
        <v>225</v>
      </c>
      <c r="E127" s="62">
        <v>1</v>
      </c>
      <c r="F127" s="63" t="s">
        <v>11</v>
      </c>
      <c r="G127" s="27"/>
      <c r="H127" s="7">
        <f>IF(ISERROR(G127*1),"Text in RATE",IF(G127&lt;0,"Negative RATE",IF(ISERROR(E127*1),ROUND(G127,2),ROUND(ROUND(G127,2)*E127,2))))</f>
        <v>0</v>
      </c>
      <c r="I127" s="69"/>
      <c r="J127" s="59" t="s">
        <v>137</v>
      </c>
    </row>
    <row r="128" spans="1:10" ht="19.5" customHeight="1">
      <c r="A128" s="40"/>
      <c r="B128" s="133" t="s">
        <v>178</v>
      </c>
      <c r="C128" s="134"/>
      <c r="D128" s="53" t="s">
        <v>87</v>
      </c>
      <c r="E128" s="58"/>
      <c r="F128" s="58"/>
      <c r="G128" s="50"/>
      <c r="H128" s="50"/>
      <c r="I128" s="57"/>
      <c r="J128" s="58"/>
    </row>
    <row r="129" spans="1:10" ht="19.5" customHeight="1">
      <c r="A129" s="40"/>
      <c r="B129" s="133"/>
      <c r="C129" s="134"/>
      <c r="D129" s="53" t="s">
        <v>220</v>
      </c>
      <c r="E129" s="62">
        <v>1</v>
      </c>
      <c r="F129" s="63" t="s">
        <v>26</v>
      </c>
      <c r="G129" s="27"/>
      <c r="H129" s="7">
        <f aca="true" t="shared" si="2" ref="H129:H135">IF(ISERROR(G129*1),"Text in RATE",IF(G129&lt;0,"Negative RATE",IF(ISERROR(E129*1),ROUND(G129,2),ROUND(ROUND(G129,2)*E129,2))))</f>
        <v>0</v>
      </c>
      <c r="I129" s="69"/>
      <c r="J129" s="59" t="s">
        <v>138</v>
      </c>
    </row>
    <row r="130" spans="1:10" ht="19.5" customHeight="1">
      <c r="A130" s="40"/>
      <c r="B130" s="133"/>
      <c r="C130" s="134"/>
      <c r="D130" s="53" t="s">
        <v>221</v>
      </c>
      <c r="E130" s="62">
        <v>1</v>
      </c>
      <c r="F130" s="63" t="s">
        <v>26</v>
      </c>
      <c r="G130" s="27"/>
      <c r="H130" s="7">
        <f t="shared" si="2"/>
        <v>0</v>
      </c>
      <c r="I130" s="69"/>
      <c r="J130" s="59" t="s">
        <v>138</v>
      </c>
    </row>
    <row r="131" spans="1:10" ht="19.5" customHeight="1">
      <c r="A131" s="40"/>
      <c r="B131" s="133"/>
      <c r="C131" s="134"/>
      <c r="D131" s="53" t="s">
        <v>222</v>
      </c>
      <c r="E131" s="62">
        <v>2</v>
      </c>
      <c r="F131" s="63" t="s">
        <v>26</v>
      </c>
      <c r="G131" s="27"/>
      <c r="H131" s="7">
        <f t="shared" si="2"/>
        <v>0</v>
      </c>
      <c r="I131" s="69"/>
      <c r="J131" s="59" t="s">
        <v>138</v>
      </c>
    </row>
    <row r="132" spans="1:10" ht="19.5" customHeight="1">
      <c r="A132" s="40"/>
      <c r="B132" s="133" t="s">
        <v>179</v>
      </c>
      <c r="C132" s="134"/>
      <c r="D132" s="41" t="s">
        <v>68</v>
      </c>
      <c r="E132" s="62">
        <v>4375</v>
      </c>
      <c r="F132" s="83" t="s">
        <v>31</v>
      </c>
      <c r="G132" s="27"/>
      <c r="H132" s="7">
        <f t="shared" si="2"/>
        <v>0</v>
      </c>
      <c r="I132" s="69"/>
      <c r="J132" s="59" t="s">
        <v>139</v>
      </c>
    </row>
    <row r="133" spans="1:10" ht="19.5" customHeight="1">
      <c r="A133" s="40"/>
      <c r="B133" s="133" t="s">
        <v>189</v>
      </c>
      <c r="C133" s="134"/>
      <c r="D133" s="41" t="s">
        <v>95</v>
      </c>
      <c r="E133" s="62">
        <v>310</v>
      </c>
      <c r="F133" s="83" t="s">
        <v>64</v>
      </c>
      <c r="G133" s="27"/>
      <c r="H133" s="7">
        <f t="shared" si="2"/>
        <v>0</v>
      </c>
      <c r="I133" s="69"/>
      <c r="J133" s="59" t="s">
        <v>140</v>
      </c>
    </row>
    <row r="134" spans="1:10" ht="19.5" customHeight="1">
      <c r="A134" s="40"/>
      <c r="B134" s="133" t="s">
        <v>219</v>
      </c>
      <c r="C134" s="134"/>
      <c r="D134" s="41" t="s">
        <v>65</v>
      </c>
      <c r="E134" s="62">
        <v>1</v>
      </c>
      <c r="F134" s="83" t="s">
        <v>63</v>
      </c>
      <c r="G134" s="27"/>
      <c r="H134" s="7">
        <f t="shared" si="2"/>
        <v>0</v>
      </c>
      <c r="I134" s="69"/>
      <c r="J134" s="59" t="s">
        <v>141</v>
      </c>
    </row>
    <row r="135" spans="1:10" ht="19.5" customHeight="1">
      <c r="A135" s="40"/>
      <c r="B135" s="133" t="s">
        <v>8</v>
      </c>
      <c r="C135" s="134"/>
      <c r="D135" s="41" t="s">
        <v>82</v>
      </c>
      <c r="E135" s="62">
        <v>2</v>
      </c>
      <c r="F135" s="83" t="s">
        <v>26</v>
      </c>
      <c r="G135" s="27"/>
      <c r="H135" s="7">
        <f t="shared" si="2"/>
        <v>0</v>
      </c>
      <c r="I135" s="69"/>
      <c r="J135" s="45" t="s">
        <v>142</v>
      </c>
    </row>
    <row r="136" spans="1:10" ht="19.5" customHeight="1">
      <c r="A136" s="33" t="s">
        <v>14</v>
      </c>
      <c r="B136" s="138">
        <v>5.7</v>
      </c>
      <c r="C136" s="139"/>
      <c r="D136" s="34" t="s">
        <v>47</v>
      </c>
      <c r="E136" s="58"/>
      <c r="F136" s="58"/>
      <c r="G136" s="50"/>
      <c r="H136" s="50"/>
      <c r="I136" s="57"/>
      <c r="J136" s="58"/>
    </row>
    <row r="137" spans="1:11" s="9" customFormat="1" ht="19.5" customHeight="1">
      <c r="A137" s="40"/>
      <c r="B137" s="133" t="s">
        <v>55</v>
      </c>
      <c r="C137" s="134"/>
      <c r="D137" s="42" t="s">
        <v>163</v>
      </c>
      <c r="E137" s="62">
        <v>1258</v>
      </c>
      <c r="F137" s="83" t="s">
        <v>31</v>
      </c>
      <c r="G137" s="27"/>
      <c r="H137" s="7">
        <f>IF(ISERROR(G137*1),"Text in RATE",IF(G137&lt;0,"Negative RATE",IF(ISERROR(E137*1),ROUND(G137,2),ROUND(ROUND(G137,2)*E137,2))))</f>
        <v>0</v>
      </c>
      <c r="I137" s="69"/>
      <c r="J137" s="59" t="s">
        <v>143</v>
      </c>
      <c r="K137" s="12"/>
    </row>
    <row r="138" spans="1:10" ht="19.5" customHeight="1">
      <c r="A138" s="40"/>
      <c r="B138" s="133" t="s">
        <v>56</v>
      </c>
      <c r="C138" s="134"/>
      <c r="D138" s="53" t="s">
        <v>52</v>
      </c>
      <c r="E138" s="62">
        <v>230</v>
      </c>
      <c r="F138" s="83" t="s">
        <v>31</v>
      </c>
      <c r="G138" s="27"/>
      <c r="H138" s="7">
        <f>IF(ISERROR(G138*1),"Text in RATE",IF(G138&lt;0,"Negative RATE",IF(ISERROR(E138*1),ROUND(G138,2),ROUND(ROUND(G138,2)*E138,2))))</f>
        <v>0</v>
      </c>
      <c r="I138" s="69"/>
      <c r="J138" s="59" t="s">
        <v>144</v>
      </c>
    </row>
    <row r="139" spans="1:10" ht="19.5" customHeight="1">
      <c r="A139" s="40"/>
      <c r="B139" s="133" t="s">
        <v>57</v>
      </c>
      <c r="C139" s="134"/>
      <c r="D139" s="53" t="s">
        <v>66</v>
      </c>
      <c r="E139" s="62">
        <v>1</v>
      </c>
      <c r="F139" s="83" t="s">
        <v>63</v>
      </c>
      <c r="G139" s="27"/>
      <c r="H139" s="7">
        <f>IF(ISERROR(G139*1),"Text in RATE",IF(G139&lt;0,"Negative RATE",IF(ISERROR(E139*1),ROUND(G139,2),ROUND(ROUND(G139,2)*E139,2))))</f>
        <v>0</v>
      </c>
      <c r="I139" s="69"/>
      <c r="J139" s="59" t="s">
        <v>145</v>
      </c>
    </row>
    <row r="140" spans="1:10" ht="19.5" customHeight="1">
      <c r="A140" s="33" t="s">
        <v>14</v>
      </c>
      <c r="B140" s="138">
        <v>5.8</v>
      </c>
      <c r="C140" s="139"/>
      <c r="D140" s="34" t="s">
        <v>48</v>
      </c>
      <c r="E140" s="58"/>
      <c r="F140" s="58"/>
      <c r="G140" s="50"/>
      <c r="H140" s="50"/>
      <c r="I140" s="57"/>
      <c r="J140" s="58"/>
    </row>
    <row r="141" spans="1:10" s="19" customFormat="1" ht="19.5" customHeight="1">
      <c r="A141" s="40"/>
      <c r="B141" s="133" t="s">
        <v>55</v>
      </c>
      <c r="C141" s="134"/>
      <c r="D141" s="53" t="s">
        <v>73</v>
      </c>
      <c r="E141" s="58"/>
      <c r="F141" s="58"/>
      <c r="G141" s="50"/>
      <c r="H141" s="50"/>
      <c r="I141" s="57"/>
      <c r="J141" s="58"/>
    </row>
    <row r="142" spans="1:10" s="19" customFormat="1" ht="19.5" customHeight="1">
      <c r="A142" s="40"/>
      <c r="B142" s="133"/>
      <c r="C142" s="134"/>
      <c r="D142" s="53" t="s">
        <v>226</v>
      </c>
      <c r="E142" s="62">
        <v>220</v>
      </c>
      <c r="F142" s="63" t="s">
        <v>85</v>
      </c>
      <c r="G142" s="27"/>
      <c r="H142" s="7">
        <f aca="true" t="shared" si="3" ref="H142:H147">IF(ISERROR(G142*1),"Text in RATE",IF(G142&lt;0,"Negative RATE",IF(ISERROR(E142*1),ROUND(G142,2),ROUND(ROUND(G142,2)*E142,2))))</f>
        <v>0</v>
      </c>
      <c r="I142" s="69"/>
      <c r="J142" s="59" t="s">
        <v>146</v>
      </c>
    </row>
    <row r="143" spans="1:10" s="19" customFormat="1" ht="19.5" customHeight="1">
      <c r="A143" s="40"/>
      <c r="B143" s="133"/>
      <c r="C143" s="134"/>
      <c r="D143" s="53" t="s">
        <v>227</v>
      </c>
      <c r="E143" s="62">
        <v>155</v>
      </c>
      <c r="F143" s="63" t="s">
        <v>85</v>
      </c>
      <c r="G143" s="27"/>
      <c r="H143" s="7">
        <f t="shared" si="3"/>
        <v>0</v>
      </c>
      <c r="I143" s="69"/>
      <c r="J143" s="59" t="s">
        <v>146</v>
      </c>
    </row>
    <row r="144" spans="1:10" s="19" customFormat="1" ht="19.5" customHeight="1">
      <c r="A144" s="40"/>
      <c r="B144" s="133"/>
      <c r="C144" s="134"/>
      <c r="D144" s="53" t="s">
        <v>228</v>
      </c>
      <c r="E144" s="62">
        <v>35</v>
      </c>
      <c r="F144" s="63" t="s">
        <v>85</v>
      </c>
      <c r="G144" s="27"/>
      <c r="H144" s="7">
        <f t="shared" si="3"/>
        <v>0</v>
      </c>
      <c r="I144" s="69"/>
      <c r="J144" s="59" t="s">
        <v>147</v>
      </c>
    </row>
    <row r="145" spans="1:10" s="19" customFormat="1" ht="19.5" customHeight="1">
      <c r="A145" s="40"/>
      <c r="B145" s="133"/>
      <c r="C145" s="134"/>
      <c r="D145" s="53" t="s">
        <v>229</v>
      </c>
      <c r="E145" s="62">
        <v>1013</v>
      </c>
      <c r="F145" s="63" t="s">
        <v>85</v>
      </c>
      <c r="G145" s="27"/>
      <c r="H145" s="7">
        <f t="shared" si="3"/>
        <v>0</v>
      </c>
      <c r="I145" s="69"/>
      <c r="J145" s="59" t="s">
        <v>148</v>
      </c>
    </row>
    <row r="146" spans="1:10" s="19" customFormat="1" ht="19.5" customHeight="1">
      <c r="A146" s="40"/>
      <c r="B146" s="133"/>
      <c r="C146" s="134"/>
      <c r="D146" s="53" t="s">
        <v>230</v>
      </c>
      <c r="E146" s="62">
        <v>7</v>
      </c>
      <c r="F146" s="63" t="s">
        <v>26</v>
      </c>
      <c r="G146" s="27"/>
      <c r="H146" s="7">
        <f t="shared" si="3"/>
        <v>0</v>
      </c>
      <c r="I146" s="69"/>
      <c r="J146" s="59" t="s">
        <v>149</v>
      </c>
    </row>
    <row r="147" spans="1:10" s="19" customFormat="1" ht="19.5" customHeight="1">
      <c r="A147" s="40"/>
      <c r="B147" s="133"/>
      <c r="C147" s="134"/>
      <c r="D147" s="53" t="s">
        <v>231</v>
      </c>
      <c r="E147" s="62">
        <v>1</v>
      </c>
      <c r="F147" s="63" t="s">
        <v>26</v>
      </c>
      <c r="G147" s="27"/>
      <c r="H147" s="7">
        <f t="shared" si="3"/>
        <v>0</v>
      </c>
      <c r="I147" s="69"/>
      <c r="J147" s="59" t="s">
        <v>149</v>
      </c>
    </row>
    <row r="148" spans="1:10" ht="19.5" customHeight="1">
      <c r="A148" s="40"/>
      <c r="B148" s="133" t="s">
        <v>56</v>
      </c>
      <c r="C148" s="134"/>
      <c r="D148" s="53" t="s">
        <v>70</v>
      </c>
      <c r="E148" s="58"/>
      <c r="F148" s="58"/>
      <c r="G148" s="50"/>
      <c r="H148" s="50"/>
      <c r="I148" s="57"/>
      <c r="J148" s="58"/>
    </row>
    <row r="149" spans="1:10" ht="19.5" customHeight="1">
      <c r="A149" s="40"/>
      <c r="B149" s="133"/>
      <c r="C149" s="134"/>
      <c r="D149" s="53" t="s">
        <v>232</v>
      </c>
      <c r="E149" s="62">
        <v>8</v>
      </c>
      <c r="F149" s="63" t="s">
        <v>26</v>
      </c>
      <c r="G149" s="27"/>
      <c r="H149" s="7">
        <f aca="true" t="shared" si="4" ref="H149:H154">IF(ISERROR(G149*1),"Text in RATE",IF(G149&lt;0,"Negative RATE",IF(ISERROR(E149*1),ROUND(G149,2),ROUND(ROUND(G149,2)*E149,2))))</f>
        <v>0</v>
      </c>
      <c r="I149" s="69"/>
      <c r="J149" s="59" t="s">
        <v>150</v>
      </c>
    </row>
    <row r="150" spans="1:10" ht="19.5" customHeight="1">
      <c r="A150" s="40"/>
      <c r="B150" s="133"/>
      <c r="C150" s="134"/>
      <c r="D150" s="53" t="s">
        <v>233</v>
      </c>
      <c r="E150" s="62">
        <v>7</v>
      </c>
      <c r="F150" s="63" t="s">
        <v>26</v>
      </c>
      <c r="G150" s="27"/>
      <c r="H150" s="7">
        <f t="shared" si="4"/>
        <v>0</v>
      </c>
      <c r="I150" s="69"/>
      <c r="J150" s="59" t="s">
        <v>150</v>
      </c>
    </row>
    <row r="151" spans="1:10" ht="19.5" customHeight="1">
      <c r="A151" s="40"/>
      <c r="B151" s="133" t="s">
        <v>57</v>
      </c>
      <c r="C151" s="134"/>
      <c r="D151" s="53" t="s">
        <v>69</v>
      </c>
      <c r="E151" s="62">
        <v>4</v>
      </c>
      <c r="F151" s="63" t="s">
        <v>26</v>
      </c>
      <c r="G151" s="27"/>
      <c r="H151" s="7">
        <f t="shared" si="4"/>
        <v>0</v>
      </c>
      <c r="I151" s="69"/>
      <c r="J151" s="59" t="s">
        <v>151</v>
      </c>
    </row>
    <row r="152" spans="1:10" ht="19.5" customHeight="1">
      <c r="A152" s="40"/>
      <c r="B152" s="133" t="s">
        <v>58</v>
      </c>
      <c r="C152" s="134"/>
      <c r="D152" s="53" t="s">
        <v>59</v>
      </c>
      <c r="E152" s="62">
        <v>1</v>
      </c>
      <c r="F152" s="63" t="s">
        <v>11</v>
      </c>
      <c r="G152" s="27"/>
      <c r="H152" s="7">
        <f t="shared" si="4"/>
        <v>0</v>
      </c>
      <c r="I152" s="69"/>
      <c r="J152" s="59" t="s">
        <v>152</v>
      </c>
    </row>
    <row r="153" spans="1:10" ht="19.5" customHeight="1">
      <c r="A153" s="40"/>
      <c r="B153" s="133" t="s">
        <v>178</v>
      </c>
      <c r="C153" s="134"/>
      <c r="D153" s="53" t="s">
        <v>60</v>
      </c>
      <c r="E153" s="62">
        <v>50</v>
      </c>
      <c r="F153" s="63" t="s">
        <v>85</v>
      </c>
      <c r="G153" s="27"/>
      <c r="H153" s="7">
        <f t="shared" si="4"/>
        <v>0</v>
      </c>
      <c r="I153" s="69"/>
      <c r="J153" s="59" t="s">
        <v>153</v>
      </c>
    </row>
    <row r="154" spans="1:10" ht="19.5" customHeight="1">
      <c r="A154" s="40"/>
      <c r="B154" s="133" t="s">
        <v>179</v>
      </c>
      <c r="C154" s="134"/>
      <c r="D154" s="53" t="s">
        <v>61</v>
      </c>
      <c r="E154" s="62">
        <v>25</v>
      </c>
      <c r="F154" s="63" t="s">
        <v>85</v>
      </c>
      <c r="G154" s="27"/>
      <c r="H154" s="7">
        <f t="shared" si="4"/>
        <v>0</v>
      </c>
      <c r="I154" s="69"/>
      <c r="J154" s="59" t="s">
        <v>154</v>
      </c>
    </row>
    <row r="155" spans="1:10" ht="35.25" customHeight="1">
      <c r="A155" s="66"/>
      <c r="B155" s="67"/>
      <c r="C155" s="67"/>
      <c r="D155" s="68"/>
      <c r="E155" s="88" t="s">
        <v>9</v>
      </c>
      <c r="F155" s="88"/>
      <c r="G155" s="88"/>
      <c r="H155" s="88"/>
      <c r="I155" s="48">
        <f>SUM(H88:H154)</f>
        <v>0</v>
      </c>
      <c r="J155" s="49"/>
    </row>
    <row r="156" spans="1:10" ht="19.5" customHeight="1">
      <c r="A156" s="107" t="s">
        <v>53</v>
      </c>
      <c r="B156" s="107"/>
      <c r="C156" s="107"/>
      <c r="D156" s="107"/>
      <c r="E156" s="107"/>
      <c r="F156" s="107"/>
      <c r="G156" s="107"/>
      <c r="H156" s="107"/>
      <c r="I156" s="107"/>
      <c r="J156" s="107"/>
    </row>
    <row r="157" spans="1:10" ht="19.5" customHeight="1">
      <c r="A157" s="33" t="s">
        <v>54</v>
      </c>
      <c r="B157" s="138">
        <v>6</v>
      </c>
      <c r="C157" s="139"/>
      <c r="D157" s="34" t="s">
        <v>53</v>
      </c>
      <c r="E157" s="58"/>
      <c r="F157" s="58"/>
      <c r="G157" s="50"/>
      <c r="H157" s="50"/>
      <c r="I157" s="57"/>
      <c r="J157" s="58"/>
    </row>
    <row r="158" spans="1:10" ht="19.5" customHeight="1">
      <c r="A158" s="40"/>
      <c r="B158" s="133" t="s">
        <v>55</v>
      </c>
      <c r="C158" s="134"/>
      <c r="D158" s="41" t="s">
        <v>81</v>
      </c>
      <c r="E158" s="62"/>
      <c r="F158" s="63"/>
      <c r="G158" s="56"/>
      <c r="H158" s="51"/>
      <c r="I158" s="49"/>
      <c r="J158" s="54"/>
    </row>
    <row r="159" spans="1:10" ht="19.5" customHeight="1">
      <c r="A159" s="40"/>
      <c r="B159" s="133"/>
      <c r="C159" s="134"/>
      <c r="D159" s="41" t="s">
        <v>234</v>
      </c>
      <c r="E159" s="62">
        <v>25672</v>
      </c>
      <c r="F159" s="65" t="s">
        <v>31</v>
      </c>
      <c r="G159" s="27"/>
      <c r="H159" s="7">
        <f>IF(ISERROR(G159*1),"Text in RATE",IF(G159&lt;0,"Negative RATE",IF(ISERROR(E159*1),ROUND(G159,2),ROUND(ROUND(G159,2)*E159,2))))</f>
        <v>0</v>
      </c>
      <c r="I159" s="69"/>
      <c r="J159" s="59" t="s">
        <v>155</v>
      </c>
    </row>
    <row r="160" spans="1:10" ht="19.5" customHeight="1">
      <c r="A160" s="40"/>
      <c r="B160" s="133"/>
      <c r="C160" s="134"/>
      <c r="D160" s="41" t="s">
        <v>235</v>
      </c>
      <c r="E160" s="62">
        <v>49738</v>
      </c>
      <c r="F160" s="65" t="s">
        <v>31</v>
      </c>
      <c r="G160" s="27"/>
      <c r="H160" s="7">
        <f>IF(ISERROR(G160*1),"Text in RATE",IF(G160&lt;0,"Negative RATE",IF(ISERROR(E160*1),ROUND(G160,2),ROUND(ROUND(G160,2)*E160,2))))</f>
        <v>0</v>
      </c>
      <c r="I160" s="69"/>
      <c r="J160" s="59" t="s">
        <v>155</v>
      </c>
    </row>
    <row r="161" spans="1:10" ht="19.5" customHeight="1">
      <c r="A161" s="40"/>
      <c r="B161" s="133"/>
      <c r="C161" s="134"/>
      <c r="D161" s="41" t="s">
        <v>236</v>
      </c>
      <c r="E161" s="62">
        <v>2975</v>
      </c>
      <c r="F161" s="65" t="s">
        <v>31</v>
      </c>
      <c r="G161" s="27"/>
      <c r="H161" s="7">
        <f>IF(ISERROR(G161*1),"Text in RATE",IF(G161&lt;0,"Negative RATE",IF(ISERROR(E161*1),ROUND(G161,2),ROUND(ROUND(G161,2)*E161,2))))</f>
        <v>0</v>
      </c>
      <c r="I161" s="69"/>
      <c r="J161" s="59" t="s">
        <v>155</v>
      </c>
    </row>
    <row r="162" spans="1:10" ht="19.5" customHeight="1">
      <c r="A162" s="40"/>
      <c r="B162" s="133" t="s">
        <v>56</v>
      </c>
      <c r="C162" s="134"/>
      <c r="D162" s="42" t="s">
        <v>91</v>
      </c>
      <c r="E162" s="62">
        <v>1978</v>
      </c>
      <c r="F162" s="65" t="s">
        <v>31</v>
      </c>
      <c r="G162" s="27"/>
      <c r="H162" s="7">
        <f>IF(ISERROR(G162*1),"Text in RATE",IF(G162&lt;0,"Negative RATE",IF(ISERROR(E162*1),ROUND(G162,2),ROUND(ROUND(G162,2)*E162,2))))</f>
        <v>0</v>
      </c>
      <c r="I162" s="69"/>
      <c r="J162" s="59" t="s">
        <v>156</v>
      </c>
    </row>
    <row r="163" spans="1:10" ht="19.5" customHeight="1">
      <c r="A163" s="40"/>
      <c r="B163" s="133" t="s">
        <v>57</v>
      </c>
      <c r="C163" s="134"/>
      <c r="D163" s="41" t="s">
        <v>92</v>
      </c>
      <c r="E163" s="78"/>
      <c r="F163" s="63"/>
      <c r="G163" s="43"/>
      <c r="H163" s="44" t="s">
        <v>94</v>
      </c>
      <c r="I163" s="49"/>
      <c r="J163" s="59" t="s">
        <v>157</v>
      </c>
    </row>
    <row r="164" spans="1:10" ht="35.25" customHeight="1">
      <c r="A164" s="66"/>
      <c r="B164" s="67"/>
      <c r="C164" s="67"/>
      <c r="D164" s="68"/>
      <c r="E164" s="88" t="s">
        <v>9</v>
      </c>
      <c r="F164" s="88"/>
      <c r="G164" s="88"/>
      <c r="H164" s="88"/>
      <c r="I164" s="48">
        <f>SUM(H159:H162)</f>
        <v>0</v>
      </c>
      <c r="J164" s="48"/>
    </row>
    <row r="165" spans="1:10" ht="19.5" customHeight="1" thickBot="1">
      <c r="A165" s="17"/>
      <c r="B165" s="13"/>
      <c r="C165" s="13"/>
      <c r="D165" s="14"/>
      <c r="E165" s="13"/>
      <c r="F165" s="13"/>
      <c r="G165" s="15"/>
      <c r="H165" s="15"/>
      <c r="I165" s="21"/>
      <c r="J165" s="21"/>
    </row>
    <row r="166" spans="1:10" ht="30" customHeight="1" thickBot="1">
      <c r="A166" s="97" t="s">
        <v>42</v>
      </c>
      <c r="B166" s="98"/>
      <c r="C166" s="98"/>
      <c r="D166" s="98"/>
      <c r="E166" s="98"/>
      <c r="F166" s="98"/>
      <c r="G166" s="98"/>
      <c r="H166" s="99"/>
      <c r="I166" s="95">
        <f>SUM(I26:I164)</f>
        <v>150000</v>
      </c>
      <c r="J166" s="96"/>
    </row>
    <row r="167" ht="14.25" customHeight="1" thickBot="1">
      <c r="A167" s="16"/>
    </row>
    <row r="168" spans="1:10" ht="30" customHeight="1" thickBot="1">
      <c r="A168" s="118" t="s">
        <v>43</v>
      </c>
      <c r="B168" s="119"/>
      <c r="C168" s="120"/>
      <c r="D168" s="124"/>
      <c r="E168" s="125"/>
      <c r="F168" s="126"/>
      <c r="G168" s="32" t="s">
        <v>44</v>
      </c>
      <c r="H168" s="121"/>
      <c r="I168" s="122"/>
      <c r="J168" s="123"/>
    </row>
    <row r="169" spans="1:9" ht="14.25" customHeight="1" thickBot="1">
      <c r="A169" s="28"/>
      <c r="B169" s="29"/>
      <c r="C169" s="30"/>
      <c r="D169" s="30"/>
      <c r="E169" s="29"/>
      <c r="F169" s="29"/>
      <c r="G169" s="31"/>
      <c r="H169" s="31"/>
      <c r="I169" s="30"/>
    </row>
    <row r="170" spans="1:10" ht="30" customHeight="1" thickBot="1">
      <c r="A170" s="118" t="s">
        <v>45</v>
      </c>
      <c r="B170" s="119"/>
      <c r="C170" s="120"/>
      <c r="D170" s="124"/>
      <c r="E170" s="125"/>
      <c r="F170" s="125"/>
      <c r="G170" s="125"/>
      <c r="H170" s="125"/>
      <c r="I170" s="125"/>
      <c r="J170" s="126"/>
    </row>
    <row r="171" spans="1:10" ht="30" customHeight="1" thickBot="1">
      <c r="A171" s="113" t="s">
        <v>5</v>
      </c>
      <c r="B171" s="113"/>
      <c r="C171" s="113"/>
      <c r="D171" s="113"/>
      <c r="E171" s="113"/>
      <c r="F171" s="113"/>
      <c r="G171" s="113"/>
      <c r="H171" s="113"/>
      <c r="I171" s="113"/>
      <c r="J171" s="113"/>
    </row>
    <row r="172" spans="1:10" ht="12.75">
      <c r="A172" s="109" t="s">
        <v>172</v>
      </c>
      <c r="B172" s="110"/>
      <c r="C172" s="110"/>
      <c r="D172" s="110"/>
      <c r="E172" s="110"/>
      <c r="F172" s="110"/>
      <c r="G172" s="110"/>
      <c r="H172" s="110"/>
      <c r="I172" s="110"/>
      <c r="J172" s="111"/>
    </row>
    <row r="173" spans="1:10" ht="12.75">
      <c r="A173" s="112"/>
      <c r="B173" s="113"/>
      <c r="C173" s="113"/>
      <c r="D173" s="113"/>
      <c r="E173" s="113"/>
      <c r="F173" s="113"/>
      <c r="G173" s="113"/>
      <c r="H173" s="113"/>
      <c r="I173" s="113"/>
      <c r="J173" s="114"/>
    </row>
    <row r="174" spans="1:10" ht="13.5" thickBot="1">
      <c r="A174" s="115"/>
      <c r="B174" s="116"/>
      <c r="C174" s="116"/>
      <c r="D174" s="116"/>
      <c r="E174" s="116"/>
      <c r="F174" s="116"/>
      <c r="G174" s="116"/>
      <c r="H174" s="116"/>
      <c r="I174" s="116"/>
      <c r="J174" s="117"/>
    </row>
  </sheetData>
  <sheetProtection password="E85F" sheet="1"/>
  <protectedRanges>
    <protectedRange sqref="G27:G28 G32 G37:G43 G51 G60 G63 G66:G68 G71:G77 G79:G83 G88:G90 G93:G96 G98:G99 G102:G103 G105:G108 G112:G113 G115:G118 G120:G123 G125 G127 G129:G135 G137:G139 G142:G147 G149:G154 G159:G162 D168 H168 D170" name="Complete Range"/>
  </protectedRanges>
  <mergeCells count="165">
    <mergeCell ref="B92:C92"/>
    <mergeCell ref="B121:C121"/>
    <mergeCell ref="B122:C122"/>
    <mergeCell ref="A1:J1"/>
    <mergeCell ref="J22:J23"/>
    <mergeCell ref="D22:D23"/>
    <mergeCell ref="H20:J20"/>
    <mergeCell ref="B40:C40"/>
    <mergeCell ref="B41:C41"/>
    <mergeCell ref="B42:C42"/>
    <mergeCell ref="B141:C141"/>
    <mergeCell ref="E22:E23"/>
    <mergeCell ref="B82:C82"/>
    <mergeCell ref="B91:C91"/>
    <mergeCell ref="B133:C133"/>
    <mergeCell ref="B134:C134"/>
    <mergeCell ref="B135:C135"/>
    <mergeCell ref="B120:C120"/>
    <mergeCell ref="A22:C23"/>
    <mergeCell ref="B83:C83"/>
    <mergeCell ref="B37:C37"/>
    <mergeCell ref="A156:J156"/>
    <mergeCell ref="B38:C38"/>
    <mergeCell ref="B39:C39"/>
    <mergeCell ref="B56:C56"/>
    <mergeCell ref="B81:C81"/>
    <mergeCell ref="B119:C119"/>
    <mergeCell ref="B124:C124"/>
    <mergeCell ref="B128:C128"/>
    <mergeCell ref="B132:C132"/>
    <mergeCell ref="E91:H91"/>
    <mergeCell ref="B28:C28"/>
    <mergeCell ref="B29:C29"/>
    <mergeCell ref="B30:C30"/>
    <mergeCell ref="B31:C31"/>
    <mergeCell ref="A2:J2"/>
    <mergeCell ref="B32:C32"/>
    <mergeCell ref="E33:H33"/>
    <mergeCell ref="B35:C35"/>
    <mergeCell ref="B36:C36"/>
    <mergeCell ref="A172:J174"/>
    <mergeCell ref="A171:J171"/>
    <mergeCell ref="A170:C170"/>
    <mergeCell ref="A168:C168"/>
    <mergeCell ref="H168:J168"/>
    <mergeCell ref="D170:J170"/>
    <mergeCell ref="D168:F168"/>
    <mergeCell ref="I166:J166"/>
    <mergeCell ref="A166:H166"/>
    <mergeCell ref="A3:J19"/>
    <mergeCell ref="A24:J24"/>
    <mergeCell ref="A34:J34"/>
    <mergeCell ref="A53:J53"/>
    <mergeCell ref="A58:J58"/>
    <mergeCell ref="A85:J85"/>
    <mergeCell ref="B161:C161"/>
    <mergeCell ref="A20:G20"/>
    <mergeCell ref="G22:G23"/>
    <mergeCell ref="H22:H23"/>
    <mergeCell ref="I22:I23"/>
    <mergeCell ref="B25:C25"/>
    <mergeCell ref="B26:C26"/>
    <mergeCell ref="B27:C27"/>
    <mergeCell ref="F22:F23"/>
    <mergeCell ref="B43:C43"/>
    <mergeCell ref="B44:C44"/>
    <mergeCell ref="B45:C45"/>
    <mergeCell ref="B46:C46"/>
    <mergeCell ref="B47:C47"/>
    <mergeCell ref="B48:C48"/>
    <mergeCell ref="B49:C49"/>
    <mergeCell ref="B50:C50"/>
    <mergeCell ref="B51:C51"/>
    <mergeCell ref="E52:H52"/>
    <mergeCell ref="B54:C54"/>
    <mergeCell ref="B55:C55"/>
    <mergeCell ref="E57:H57"/>
    <mergeCell ref="B59:C59"/>
    <mergeCell ref="B60:C60"/>
    <mergeCell ref="B61:C61"/>
    <mergeCell ref="B62:C62"/>
    <mergeCell ref="B63:C63"/>
    <mergeCell ref="B74:C74"/>
    <mergeCell ref="B75:C75"/>
    <mergeCell ref="B64:C64"/>
    <mergeCell ref="B65:C65"/>
    <mergeCell ref="B66:C66"/>
    <mergeCell ref="B67:C67"/>
    <mergeCell ref="B68:C68"/>
    <mergeCell ref="B69:C69"/>
    <mergeCell ref="B76:C76"/>
    <mergeCell ref="B77:C77"/>
    <mergeCell ref="E69:H69"/>
    <mergeCell ref="B78:C78"/>
    <mergeCell ref="B79:C79"/>
    <mergeCell ref="B80:C80"/>
    <mergeCell ref="B70:C70"/>
    <mergeCell ref="B71:C71"/>
    <mergeCell ref="B72:C72"/>
    <mergeCell ref="B73:C73"/>
    <mergeCell ref="E84:H84"/>
    <mergeCell ref="B86:C86"/>
    <mergeCell ref="B87:C87"/>
    <mergeCell ref="B88:C88"/>
    <mergeCell ref="B89:C89"/>
    <mergeCell ref="B90:C90"/>
    <mergeCell ref="B93:C93"/>
    <mergeCell ref="B94:C94"/>
    <mergeCell ref="B95:C95"/>
    <mergeCell ref="B96:C96"/>
    <mergeCell ref="B97:C97"/>
    <mergeCell ref="B100:C100"/>
    <mergeCell ref="B104:C104"/>
    <mergeCell ref="B98:C98"/>
    <mergeCell ref="B99:C99"/>
    <mergeCell ref="B101:C101"/>
    <mergeCell ref="B102:C102"/>
    <mergeCell ref="B103:C103"/>
    <mergeCell ref="B117:C117"/>
    <mergeCell ref="B118:C118"/>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23:C123"/>
    <mergeCell ref="B126:C126"/>
    <mergeCell ref="B125:C125"/>
    <mergeCell ref="B127:C127"/>
    <mergeCell ref="B129:C129"/>
    <mergeCell ref="B130:C130"/>
    <mergeCell ref="B131:C131"/>
    <mergeCell ref="B136:C136"/>
    <mergeCell ref="B139:C139"/>
    <mergeCell ref="B140:C140"/>
    <mergeCell ref="B137:C137"/>
    <mergeCell ref="B138:C138"/>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63:C163"/>
    <mergeCell ref="E164:H164"/>
    <mergeCell ref="B154:C154"/>
    <mergeCell ref="E155:H155"/>
    <mergeCell ref="B157:C157"/>
    <mergeCell ref="B158:C158"/>
    <mergeCell ref="B159:C159"/>
    <mergeCell ref="B160:C160"/>
    <mergeCell ref="B162:C162"/>
  </mergeCells>
  <conditionalFormatting sqref="G38:G41 G51">
    <cfRule type="expression" priority="110" dxfId="0" stopIfTrue="1">
      <formula>ISBLANK($G38)</formula>
    </cfRule>
  </conditionalFormatting>
  <conditionalFormatting sqref="G37">
    <cfRule type="expression" priority="15" dxfId="0" stopIfTrue="1">
      <formula>ISBLANK($G37)</formula>
    </cfRule>
  </conditionalFormatting>
  <conditionalFormatting sqref="G27">
    <cfRule type="expression" priority="7" dxfId="0" stopIfTrue="1">
      <formula>ISBLANK($G27)</formula>
    </cfRule>
  </conditionalFormatting>
  <conditionalFormatting sqref="G28">
    <cfRule type="expression" priority="3" dxfId="0" stopIfTrue="1">
      <formula>ISBLANK($G28)</formula>
    </cfRule>
  </conditionalFormatting>
  <conditionalFormatting sqref="G32">
    <cfRule type="expression" priority="2" dxfId="0" stopIfTrue="1">
      <formula>ISBLANK($G32)</formula>
    </cfRule>
  </conditionalFormatting>
  <conditionalFormatting sqref="G31">
    <cfRule type="expression" priority="1" dxfId="0" stopIfTrue="1">
      <formula>ISBLANK($G31)</formula>
    </cfRule>
  </conditionalFormatting>
  <printOptions horizontalCentered="1"/>
  <pageMargins left="0.3937007874015748" right="0.3937007874015748" top="0.17" bottom="0.5905511811023623" header="0.3937007874015748" footer="0.1968503937007874"/>
  <pageSetup firstPageNumber="0" useFirstPageNumber="1" fitToHeight="0" fitToWidth="1" horizontalDpi="600" verticalDpi="600" orientation="portrait" paperSize="9" scale="45" r:id="rId1"/>
  <headerFooter alignWithMargins="0">
    <oddFooter>&amp;CT18-1107 - DARWIN REGION - RAPID CREEK CATCHMENT - FLOOD MITIGATION CONSTRUCTION&amp;R&amp;P  of &amp;N</oddFooter>
  </headerFooter>
  <rowBreaks count="2" manualBreakCount="2">
    <brk id="84" max="255" man="1"/>
    <brk id="1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o1b</dc:creator>
  <cp:keywords/>
  <dc:description/>
  <cp:lastModifiedBy>Meg Jennings</cp:lastModifiedBy>
  <cp:lastPrinted>2018-02-28T05:19:24Z</cp:lastPrinted>
  <dcterms:created xsi:type="dcterms:W3CDTF">1996-10-14T23:33:28Z</dcterms:created>
  <dcterms:modified xsi:type="dcterms:W3CDTF">2018-03-01T03:55:15Z</dcterms:modified>
  <cp:category/>
  <cp:version/>
  <cp:contentType/>
  <cp:contentStatus/>
</cp:coreProperties>
</file>